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allin\prod\envr407\"/>
    </mc:Choice>
  </mc:AlternateContent>
  <xr:revisionPtr revIDLastSave="0" documentId="8_{8F67329D-E739-41BF-83BE-6C6C02D74E67}" xr6:coauthVersionLast="47" xr6:coauthVersionMax="47" xr10:uidLastSave="{00000000-0000-0000-0000-000000000000}"/>
  <bookViews>
    <workbookView xWindow="-120" yWindow="-120" windowWidth="29040" windowHeight="17640" firstSheet="3" activeTab="10" xr2:uid="{00000000-000D-0000-FFFF-FFFF00000000}"/>
  </bookViews>
  <sheets>
    <sheet name="Plot Info" sheetId="1" r:id="rId1"/>
    <sheet name="raw snags" sheetId="2" r:id="rId2"/>
    <sheet name="raw understory -saplings" sheetId="4" r:id="rId3"/>
    <sheet name="raw CWD" sheetId="3" r:id="rId4"/>
    <sheet name="raw tree data" sheetId="5" r:id="rId5"/>
    <sheet name="Slope Correction" sheetId="6" r:id="rId6"/>
    <sheet name="Saplings" sheetId="7" r:id="rId7"/>
    <sheet name="trees &gt;50 cm" sheetId="8" r:id="rId8"/>
    <sheet name="trees &lt;50cm" sheetId="9" r:id="rId9"/>
    <sheet name="Understory Cover" sheetId="10" r:id="rId10"/>
    <sheet name="CWD &amp; Snags" sheetId="11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0" l="1"/>
  <c r="P4" i="10"/>
  <c r="P5" i="10"/>
  <c r="P6" i="10"/>
  <c r="O4" i="10"/>
  <c r="O5" i="10"/>
  <c r="O6" i="10"/>
  <c r="N4" i="10"/>
  <c r="N5" i="10"/>
  <c r="N6" i="10"/>
  <c r="M4" i="10"/>
  <c r="M5" i="10"/>
  <c r="M6" i="10"/>
  <c r="L4" i="10"/>
  <c r="L5" i="10"/>
  <c r="L6" i="10"/>
  <c r="K4" i="10"/>
  <c r="K5" i="10"/>
  <c r="K6" i="10"/>
  <c r="J4" i="10"/>
  <c r="J5" i="10"/>
  <c r="J6" i="10"/>
  <c r="I4" i="10"/>
  <c r="I5" i="10"/>
  <c r="I6" i="10"/>
  <c r="H4" i="10"/>
  <c r="H5" i="10"/>
  <c r="H6" i="10"/>
  <c r="G4" i="10"/>
  <c r="G5" i="10"/>
  <c r="G6" i="10"/>
  <c r="F4" i="10"/>
  <c r="F5" i="10"/>
  <c r="F6" i="10"/>
  <c r="E4" i="10"/>
  <c r="E5" i="10"/>
  <c r="E6" i="10"/>
  <c r="D4" i="10"/>
  <c r="D5" i="10"/>
  <c r="D6" i="10"/>
  <c r="C4" i="10"/>
  <c r="C5" i="10"/>
  <c r="C6" i="10"/>
  <c r="C3" i="10"/>
  <c r="D3" i="10"/>
  <c r="E3" i="10"/>
  <c r="F3" i="10"/>
  <c r="F8" i="10" s="1"/>
  <c r="G3" i="10"/>
  <c r="H3" i="10"/>
  <c r="H8" i="10" s="1"/>
  <c r="I3" i="10"/>
  <c r="J3" i="10"/>
  <c r="K3" i="10"/>
  <c r="K8" i="10" s="1"/>
  <c r="L3" i="10"/>
  <c r="M3" i="10"/>
  <c r="N3" i="10"/>
  <c r="O3" i="10"/>
  <c r="P3" i="10"/>
  <c r="B4" i="10"/>
  <c r="B5" i="10"/>
  <c r="B6" i="10"/>
  <c r="B3" i="10"/>
  <c r="H4" i="7"/>
  <c r="H5" i="7"/>
  <c r="H6" i="7"/>
  <c r="G4" i="7"/>
  <c r="G5" i="7"/>
  <c r="G6" i="7"/>
  <c r="F4" i="7"/>
  <c r="F5" i="7"/>
  <c r="F6" i="7"/>
  <c r="E4" i="7"/>
  <c r="E5" i="7"/>
  <c r="E6" i="7"/>
  <c r="D4" i="7"/>
  <c r="D5" i="7"/>
  <c r="D6" i="7"/>
  <c r="D3" i="7"/>
  <c r="E3" i="7"/>
  <c r="F3" i="7"/>
  <c r="G3" i="7"/>
  <c r="H3" i="7"/>
  <c r="D8" i="7"/>
  <c r="E8" i="7"/>
  <c r="F8" i="7"/>
  <c r="G8" i="7"/>
  <c r="H8" i="7"/>
  <c r="C4" i="7"/>
  <c r="C5" i="7"/>
  <c r="C6" i="7"/>
  <c r="C3" i="7"/>
  <c r="C8" i="7" s="1"/>
  <c r="B4" i="7"/>
  <c r="B5" i="7"/>
  <c r="B6" i="7"/>
  <c r="B3" i="7"/>
  <c r="B8" i="7" s="1"/>
  <c r="J8" i="7" s="1"/>
  <c r="K8" i="7" s="1"/>
  <c r="N112" i="8"/>
  <c r="N111" i="8"/>
  <c r="B112" i="8"/>
  <c r="B111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60" i="8"/>
  <c r="K55" i="8"/>
  <c r="K54" i="8"/>
  <c r="B55" i="8"/>
  <c r="B54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7" i="8"/>
  <c r="B48" i="8"/>
  <c r="B49" i="8"/>
  <c r="B50" i="8"/>
  <c r="B51" i="8"/>
  <c r="B52" i="8"/>
  <c r="B3" i="8"/>
  <c r="L21" i="9"/>
  <c r="L20" i="9"/>
  <c r="C33" i="9"/>
  <c r="D33" i="9"/>
  <c r="E33" i="9"/>
  <c r="F33" i="9"/>
  <c r="G33" i="9"/>
  <c r="H33" i="9"/>
  <c r="I33" i="9"/>
  <c r="B33" i="9"/>
  <c r="L33" i="9" s="1"/>
  <c r="C32" i="9"/>
  <c r="D32" i="9"/>
  <c r="E32" i="9"/>
  <c r="F32" i="9"/>
  <c r="G32" i="9"/>
  <c r="H32" i="9"/>
  <c r="I32" i="9"/>
  <c r="B32" i="9"/>
  <c r="L32" i="9" s="1"/>
  <c r="B21" i="9"/>
  <c r="B20" i="9"/>
  <c r="N4" i="9"/>
  <c r="N3" i="9"/>
  <c r="M8" i="9"/>
  <c r="N8" i="9" s="1"/>
  <c r="M9" i="9"/>
  <c r="N9" i="9" s="1"/>
  <c r="M10" i="9"/>
  <c r="N10" i="9" s="1"/>
  <c r="M11" i="9"/>
  <c r="N11" i="9" s="1"/>
  <c r="M7" i="9"/>
  <c r="N7" i="9" s="1"/>
  <c r="M4" i="9"/>
  <c r="M3" i="9"/>
  <c r="D16" i="9"/>
  <c r="D15" i="9"/>
  <c r="B16" i="9"/>
  <c r="B17" i="9"/>
  <c r="B18" i="9"/>
  <c r="B15" i="9"/>
  <c r="K1" i="9"/>
  <c r="B9" i="9"/>
  <c r="B8" i="9"/>
  <c r="D4" i="9"/>
  <c r="D5" i="9"/>
  <c r="D6" i="9"/>
  <c r="D3" i="9"/>
  <c r="C4" i="9"/>
  <c r="C5" i="9"/>
  <c r="C6" i="9"/>
  <c r="C3" i="9"/>
  <c r="B4" i="9"/>
  <c r="B5" i="9"/>
  <c r="B6" i="9"/>
  <c r="B3" i="9"/>
  <c r="L90" i="11"/>
  <c r="L91" i="11" s="1"/>
  <c r="J91" i="11"/>
  <c r="J90" i="11"/>
  <c r="H16" i="6"/>
  <c r="H15" i="6"/>
  <c r="G16" i="6"/>
  <c r="G15" i="6"/>
  <c r="F16" i="6"/>
  <c r="F15" i="6"/>
  <c r="E16" i="6"/>
  <c r="E15" i="6"/>
  <c r="F2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6" i="11"/>
  <c r="G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6" i="11"/>
  <c r="E7" i="11"/>
  <c r="G7" i="11" s="1"/>
  <c r="E8" i="11"/>
  <c r="G8" i="11" s="1"/>
  <c r="E9" i="11"/>
  <c r="G9" i="11" s="1"/>
  <c r="E10" i="11"/>
  <c r="G10" i="11" s="1"/>
  <c r="E11" i="11"/>
  <c r="G11" i="11" s="1"/>
  <c r="E12" i="11"/>
  <c r="G12" i="11" s="1"/>
  <c r="E13" i="11"/>
  <c r="G13" i="11" s="1"/>
  <c r="E14" i="11"/>
  <c r="G14" i="11" s="1"/>
  <c r="E15" i="11"/>
  <c r="G15" i="11" s="1"/>
  <c r="E16" i="11"/>
  <c r="G16" i="11" s="1"/>
  <c r="E17" i="11"/>
  <c r="G17" i="11" s="1"/>
  <c r="E18" i="11"/>
  <c r="G18" i="11" s="1"/>
  <c r="E19" i="11"/>
  <c r="G19" i="11" s="1"/>
  <c r="E20" i="11"/>
  <c r="G20" i="11" s="1"/>
  <c r="E21" i="11"/>
  <c r="G21" i="11" s="1"/>
  <c r="E22" i="11"/>
  <c r="G22" i="11" s="1"/>
  <c r="E23" i="11"/>
  <c r="G23" i="11" s="1"/>
  <c r="E6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6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6" i="11"/>
  <c r="D16" i="6"/>
  <c r="D15" i="6"/>
  <c r="O8" i="10" l="1"/>
  <c r="L8" i="10"/>
  <c r="G8" i="10"/>
  <c r="D8" i="10"/>
  <c r="C8" i="10"/>
  <c r="N8" i="10"/>
  <c r="M8" i="10"/>
  <c r="J8" i="10"/>
  <c r="E8" i="10"/>
  <c r="P8" i="10"/>
  <c r="B8" i="10"/>
  <c r="G87" i="11"/>
  <c r="G88" i="11" s="1"/>
  <c r="M6" i="9"/>
  <c r="N6" i="9" s="1"/>
  <c r="D18" i="9"/>
  <c r="M5" i="9"/>
  <c r="N5" i="9" s="1"/>
  <c r="D17" i="9"/>
  <c r="D20" i="9" s="1"/>
  <c r="D21" i="9" s="1"/>
  <c r="D8" i="9"/>
  <c r="D9" i="9" s="1"/>
</calcChain>
</file>

<file path=xl/sharedStrings.xml><?xml version="1.0" encoding="utf-8"?>
<sst xmlns="http://schemas.openxmlformats.org/spreadsheetml/2006/main" count="1259" uniqueCount="232">
  <si>
    <t>PLOT INFO WORKSHEET</t>
  </si>
  <si>
    <t>Note: Be sure to fill out EVERYTHING on this page!</t>
  </si>
  <si>
    <t>Plot Coordinates from GPS</t>
  </si>
  <si>
    <t xml:space="preserve">  Coordinate System: </t>
  </si>
  <si>
    <t>UTM</t>
  </si>
  <si>
    <t>OR</t>
  </si>
  <si>
    <t>Geographic</t>
  </si>
  <si>
    <t xml:space="preserve">  Datum:   (Circle one)  NAD27  or   NAD83</t>
  </si>
  <si>
    <t xml:space="preserve">  Northing (m):</t>
  </si>
  <si>
    <t> </t>
  </si>
  <si>
    <t xml:space="preserve">  Latitude:</t>
  </si>
  <si>
    <t>48° 36.82'</t>
  </si>
  <si>
    <t xml:space="preserve">  Easting (m):</t>
  </si>
  <si>
    <t xml:space="preserve">  Longitude:</t>
  </si>
  <si>
    <t>112° 23.99'</t>
  </si>
  <si>
    <r>
      <rPr>
        <b/>
        <sz val="10"/>
        <color rgb="FF000000"/>
        <rFont val="Arial"/>
      </rPr>
      <t xml:space="preserve">Site Name/Description: </t>
    </r>
    <r>
      <rPr>
        <sz val="10"/>
        <color rgb="FF000000"/>
        <rFont val="Arial"/>
      </rPr>
      <t>Blanchard Mountain second growth stand that was cut approximately 100 years ago, managed by Washington State DNR</t>
    </r>
  </si>
  <si>
    <t xml:space="preserve">  Edge or Interior Plot?</t>
  </si>
  <si>
    <t>Interior</t>
  </si>
  <si>
    <t>Plot Slope (degrees):</t>
  </si>
  <si>
    <t>35°</t>
  </si>
  <si>
    <t xml:space="preserve">Default slope is ZERO. Be sure to enter correct slope IN DEGREES. </t>
  </si>
  <si>
    <t>Date:</t>
  </si>
  <si>
    <t>RAW SNAGS WORKSHEET</t>
  </si>
  <si>
    <t>Data Recorder:</t>
  </si>
  <si>
    <t>Snags - in entire .2 ha plot</t>
  </si>
  <si>
    <t>Average canopy height in (m):</t>
  </si>
  <si>
    <t xml:space="preserve">To calculate average canopy height, record angle to top and bottom of a large tree near the plot </t>
  </si>
  <si>
    <t xml:space="preserve">  center from edge of large circle, then use formula on webpage.</t>
  </si>
  <si>
    <t>Record Snag heights either as a % of total canopy height OR</t>
  </si>
  <si>
    <t xml:space="preserve">  in meters.</t>
  </si>
  <si>
    <t>Note: When entering data into Excel, convert all snag heights recorded as</t>
  </si>
  <si>
    <t xml:space="preserve">  "% of canopy height" to a height in meters.  This is calculated by referencing</t>
  </si>
  <si>
    <t xml:space="preserve">  the average canopy height (above in cell D5).</t>
  </si>
  <si>
    <t>Height as</t>
  </si>
  <si>
    <t>Top is</t>
  </si>
  <si>
    <t>(% of canopy</t>
  </si>
  <si>
    <t>Height in</t>
  </si>
  <si>
    <t>broken (B) or</t>
  </si>
  <si>
    <t>piece #</t>
  </si>
  <si>
    <t>dbh (cm)</t>
  </si>
  <si>
    <t>height)</t>
  </si>
  <si>
    <t>meters</t>
  </si>
  <si>
    <t>decay class</t>
  </si>
  <si>
    <t>pointed (P)</t>
  </si>
  <si>
    <t>broken (B)</t>
  </si>
  <si>
    <t>RAW UNDERSTORY/SAPLINGS WORKSHEET</t>
  </si>
  <si>
    <t>Understory plots percent cover to nearest 5%</t>
  </si>
  <si>
    <t>Note that % cover for all covertypes should sum to 100%</t>
  </si>
  <si>
    <t>quadrat</t>
  </si>
  <si>
    <t>SF</t>
  </si>
  <si>
    <t>RH</t>
  </si>
  <si>
    <t>SL</t>
  </si>
  <si>
    <t>OG</t>
  </si>
  <si>
    <t>TR</t>
  </si>
  <si>
    <t>RE</t>
  </si>
  <si>
    <t>SM</t>
  </si>
  <si>
    <t>VM</t>
  </si>
  <si>
    <t>M</t>
  </si>
  <si>
    <t>Grass</t>
  </si>
  <si>
    <t>Herbs</t>
  </si>
  <si>
    <t>bare</t>
  </si>
  <si>
    <t>wood</t>
  </si>
  <si>
    <t>holly</t>
  </si>
  <si>
    <t># seedlings</t>
  </si>
  <si>
    <t>N</t>
  </si>
  <si>
    <t>E</t>
  </si>
  <si>
    <t>S</t>
  </si>
  <si>
    <t>W</t>
  </si>
  <si>
    <t xml:space="preserve">sf=sword fern, rh=red huckleberry, sl=salal, og=oregon grape, tr=trailing raspberry, re=red elderberry, m=moss, sm=salmonberry, </t>
  </si>
  <si>
    <t>vm=vine maple</t>
  </si>
  <si>
    <t>Sapling Transects - sapling count for all trees less than 10cm DBH, and greater than 1.37m tall</t>
  </si>
  <si>
    <t>Transect</t>
  </si>
  <si>
    <t>df</t>
  </si>
  <si>
    <t>wh</t>
  </si>
  <si>
    <t>wrc</t>
  </si>
  <si>
    <t>psf</t>
  </si>
  <si>
    <t>py</t>
  </si>
  <si>
    <t>blm</t>
  </si>
  <si>
    <t>ra</t>
  </si>
  <si>
    <t>df=douglas fir, wh=western hemlock, wrc=western red cedar, psf=pacific silver fir, py=pacific yew, blm= big leaf maple, ra=red alder</t>
  </si>
  <si>
    <t>Enter raw data for understory vegetation in red box</t>
  </si>
  <si>
    <t>Enter raw data for saplings in green box</t>
  </si>
  <si>
    <t>RAW CWD WORKSHEET</t>
  </si>
  <si>
    <t>Coarse Woody Debris - 0.05 ha plot</t>
  </si>
  <si>
    <t>0.05 ha = Measure all CWD within 1/4 of the large (0.2ha) circle</t>
  </si>
  <si>
    <t>1/4 to sample is selected at random</t>
  </si>
  <si>
    <t>large Ø (cm)</t>
  </si>
  <si>
    <t>small Ø (cm)</t>
  </si>
  <si>
    <t>length in plot (m)</t>
  </si>
  <si>
    <t>RAW TREE DATA WORKSHEET</t>
  </si>
  <si>
    <t>Brenna F.</t>
  </si>
  <si>
    <t xml:space="preserve">.10 ha plot; #Stem for all trees &lt;50 cm DBH that are within 17.2m of plot center </t>
  </si>
  <si>
    <t>doug fir</t>
  </si>
  <si>
    <t>w. hemlock</t>
  </si>
  <si>
    <t>w. red cedar</t>
  </si>
  <si>
    <t>pac silver fir</t>
  </si>
  <si>
    <t>pacific yew</t>
  </si>
  <si>
    <t>big leaf maple</t>
  </si>
  <si>
    <t>red alder</t>
  </si>
  <si>
    <t>other</t>
  </si>
  <si>
    <t>10-20 cm</t>
  </si>
  <si>
    <t>20-30 cm</t>
  </si>
  <si>
    <t>Input raw data for trees &lt;50cm DBH in red box</t>
  </si>
  <si>
    <t>30-40 cm</t>
  </si>
  <si>
    <t>40-50 cm</t>
  </si>
  <si>
    <t>.20 ha plot; exact DBH (cm) of all trees &gt; 50cm that are within 25.2m of plot cent.</t>
  </si>
  <si>
    <t>tree #</t>
  </si>
  <si>
    <t>Input data for trees &gt;50 cm DBH in green box</t>
  </si>
  <si>
    <t xml:space="preserve">Note: (5/4/2011)  If plots are located on a steep slope, you can slope correct the area.  </t>
  </si>
  <si>
    <r>
      <t xml:space="preserve">On a steep slope, the 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 xml:space="preserve"> area of the plot would be somewhat less than 0.1 ha (for the small circle) or 0.2 ha (for the big circle).</t>
    </r>
  </si>
  <si>
    <t>First, recognize that a circle on a sloped surface would be projected as a elipse and the area of an elipse is: area = Pi*A*B, where</t>
  </si>
  <si>
    <t>A = the length of the semi-major axis and B = the length of the semi-minor axis.  This is the distance from the plot center to the edge of long axis</t>
  </si>
  <si>
    <t>of the elipse and the distance from the center to edge fo the elipse on the short axis of the elipse.  The "short" axis is the one that is sloped.</t>
  </si>
  <si>
    <t>Here is one webpage that discusses this: http://www.math.hmc.edu/funfacts/ffiles/10006.3.shtml</t>
  </si>
  <si>
    <t>Along the semi-major axis, the slope is essentially zero so no "correction" of this value is needed.  We just need to correct the length of the semi-minor axis; the one that is sloped</t>
  </si>
  <si>
    <t>Semi-minor axis</t>
  </si>
  <si>
    <t>projected</t>
  </si>
  <si>
    <t>distance</t>
  </si>
  <si>
    <t>slope</t>
  </si>
  <si>
    <t>Semi-</t>
  </si>
  <si>
    <t>Slope</t>
  </si>
  <si>
    <t>along</t>
  </si>
  <si>
    <t xml:space="preserve">angle </t>
  </si>
  <si>
    <t>major</t>
  </si>
  <si>
    <t>corrected</t>
  </si>
  <si>
    <t>slope (m)</t>
  </si>
  <si>
    <t>(degrees)</t>
  </si>
  <si>
    <t>axis (m)</t>
  </si>
  <si>
    <t>area (m)</t>
  </si>
  <si>
    <t>area (ha)</t>
  </si>
  <si>
    <t>Small circle &gt;&gt;&gt;&gt;&gt;&gt;</t>
  </si>
  <si>
    <t>Large circle &gt;&gt;&gt;&gt;&gt;&gt;</t>
  </si>
  <si>
    <t>Enter slope angle here: default value is 0</t>
  </si>
  <si>
    <t>Saplings</t>
  </si>
  <si>
    <t>Plot</t>
  </si>
  <si>
    <t>west</t>
  </si>
  <si>
    <t>south</t>
  </si>
  <si>
    <t>north</t>
  </si>
  <si>
    <t>east</t>
  </si>
  <si>
    <t># stems</t>
  </si>
  <si>
    <t>stems/ha</t>
  </si>
  <si>
    <t>sum</t>
  </si>
  <si>
    <t>Values in red will be used in subsequent analyses</t>
  </si>
  <si>
    <t>Size of big trees (cm)</t>
  </si>
  <si>
    <t>These data are from the entire</t>
  </si>
  <si>
    <t>ha circle; See slope correction tab</t>
  </si>
  <si>
    <t>Tree #</t>
  </si>
  <si>
    <t xml:space="preserve">ra </t>
  </si>
  <si>
    <t>Note that line 44 on this page has been updated to use</t>
  </si>
  <si>
    <t>the "Countif()" function.  This means that values "count"</t>
  </si>
  <si>
    <t>as a valid stem only if their size is greater than zero</t>
  </si>
  <si>
    <t>This means that you don't need to delete zeros</t>
  </si>
  <si>
    <t xml:space="preserve">from this table to obtain a valid count of the </t>
  </si>
  <si>
    <t>number of stems.</t>
  </si>
  <si>
    <t xml:space="preserve">More lines will need to be inserted on this table if there </t>
  </si>
  <si>
    <t>are more than 40 trees &gt;50cm DBH for any single species.</t>
  </si>
  <si>
    <t>All Species</t>
  </si>
  <si>
    <t># Stems</t>
  </si>
  <si>
    <t>#stems/ha</t>
  </si>
  <si>
    <t>Basal Area of each Tree (m^2)</t>
  </si>
  <si>
    <t>Total BA (m^2)</t>
  </si>
  <si>
    <t>m^2/ha</t>
  </si>
  <si>
    <t xml:space="preserve">Frequency Distribution of Tree Sizes for </t>
  </si>
  <si>
    <t>Trees &gt;50 cm DBH</t>
  </si>
  <si>
    <t>Size</t>
  </si>
  <si>
    <t>0 to</t>
  </si>
  <si>
    <t>0.1 to</t>
  </si>
  <si>
    <t>50 to</t>
  </si>
  <si>
    <t>75 to</t>
  </si>
  <si>
    <t>100 to</t>
  </si>
  <si>
    <t>150 to</t>
  </si>
  <si>
    <t>200 to</t>
  </si>
  <si>
    <t>Trees&lt;50 (cm) by size class</t>
  </si>
  <si>
    <t xml:space="preserve">These data are from the entire </t>
  </si>
  <si>
    <t>size class (cm)</t>
  </si>
  <si>
    <t>10 to 20</t>
  </si>
  <si>
    <t>20 to 30</t>
  </si>
  <si>
    <t>30 to 40</t>
  </si>
  <si>
    <t>40 to 50</t>
  </si>
  <si>
    <t>50 to 75</t>
  </si>
  <si>
    <t>75 to 100</t>
  </si>
  <si>
    <t>100 to 150</t>
  </si>
  <si>
    <t>150 to 200</t>
  </si>
  <si>
    <t>200 to 300</t>
  </si>
  <si>
    <t>Values for cells in blue (above) come</t>
  </si>
  <si>
    <t xml:space="preserve">Basal Area </t>
  </si>
  <si>
    <t>from the "trees &gt;50 cm" page.</t>
  </si>
  <si>
    <t>The stems/ha for each size class</t>
  </si>
  <si>
    <t xml:space="preserve">will be manually entered in the </t>
  </si>
  <si>
    <t>figure1.xls spreadsheet.</t>
  </si>
  <si>
    <t>Data for ALL trees (trees &lt;50cm AND trees &gt;50cm)</t>
  </si>
  <si>
    <t>Values in the cells in blue above are to copied and pasted into the appropriate place in the table1.xls spreadsheet</t>
  </si>
  <si>
    <t>Values in the cells in green above are to be copied and pasted into the appropriate place in the table2.xls spreadsheet</t>
  </si>
  <si>
    <t>Understory % cover (nearest 5%)</t>
  </si>
  <si>
    <t>#</t>
  </si>
  <si>
    <t>sf</t>
  </si>
  <si>
    <t>rh</t>
  </si>
  <si>
    <t>sl</t>
  </si>
  <si>
    <t>og</t>
  </si>
  <si>
    <t>tr</t>
  </si>
  <si>
    <t>re</t>
  </si>
  <si>
    <t>sm</t>
  </si>
  <si>
    <t>moss</t>
  </si>
  <si>
    <t>grass</t>
  </si>
  <si>
    <t>herbs</t>
  </si>
  <si>
    <t>seedlings</t>
  </si>
  <si>
    <t>mean</t>
  </si>
  <si>
    <t>Mean values above get copied and pasted into the appropriate place in table3.xls.</t>
  </si>
  <si>
    <t>sf=sword fern, rh=red huckleberry, sl=salal, og=oregon grape, tr=trailing raspberry, re=red elderberry, m=moss, sm=salmonberry</t>
  </si>
  <si>
    <t>CWD done only in 1/4 of 25.2 m radius circle, so slope-corrected area =&gt;</t>
  </si>
  <si>
    <t>ha</t>
  </si>
  <si>
    <t>Data for overstory trees and snags from the entire slope-corrected</t>
  </si>
  <si>
    <t xml:space="preserve">   25.2 m radius circle</t>
  </si>
  <si>
    <t>Coarse woody debris*</t>
  </si>
  <si>
    <t>Snags</t>
  </si>
  <si>
    <t>Piece #</t>
  </si>
  <si>
    <t>Large diameter (cm)</t>
  </si>
  <si>
    <t>Small diameter (cm)</t>
  </si>
  <si>
    <t>Length in plot (m)</t>
  </si>
  <si>
    <t>BA large (m^2)</t>
  </si>
  <si>
    <t>BA small (m^2)</t>
  </si>
  <si>
    <t>Volume (m^3)</t>
  </si>
  <si>
    <t>Snag#</t>
  </si>
  <si>
    <t>dbh</t>
  </si>
  <si>
    <t>height</t>
  </si>
  <si>
    <t>BA (m^2)</t>
  </si>
  <si>
    <t>Add more rows here as needed</t>
  </si>
  <si>
    <t>Volume (m^3) / ha</t>
  </si>
  <si>
    <t># snags --&gt;</t>
  </si>
  <si>
    <t>&lt;--Sum of Snag BA (m^2)</t>
  </si>
  <si>
    <t>#snags/ha -&gt;</t>
  </si>
  <si>
    <t>&lt;--BA/ha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</si>
</sst>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color rgb="FF00FF0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00FF00"/>
      <name val="Arial"/>
      <family val="2"/>
    </font>
    <font>
      <sz val="10"/>
      <color rgb="FF00B0F0"/>
      <name val="Arial"/>
      <family val="2"/>
    </font>
    <font>
      <b/>
      <sz val="10"/>
      <color rgb="FF3366FF"/>
      <name val="Arial"/>
      <family val="2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/>
      <right style="thin">
        <color rgb="FF00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FF0000"/>
      </right>
      <top/>
      <bottom style="thin">
        <color rgb="FF000000"/>
      </bottom>
      <diagonal/>
    </border>
    <border>
      <left style="thick">
        <color rgb="FFFF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ck">
        <color rgb="FFFF0000"/>
      </top>
      <bottom style="thin">
        <color rgb="FF000000"/>
      </bottom>
      <diagonal/>
    </border>
    <border>
      <left/>
      <right/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ck">
        <color rgb="FFFF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/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/>
      <right style="thin">
        <color rgb="FF000000"/>
      </right>
      <top style="thin">
        <color rgb="FF000000"/>
      </top>
      <bottom style="thick">
        <color rgb="FFFF0000"/>
      </bottom>
      <diagonal/>
    </border>
    <border>
      <left/>
      <right style="thick">
        <color rgb="FFFF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00FF00"/>
      </left>
      <right style="thin">
        <color rgb="FF000000"/>
      </right>
      <top style="thick">
        <color rgb="FF00FF00"/>
      </top>
      <bottom style="thin">
        <color rgb="FF000000"/>
      </bottom>
      <diagonal/>
    </border>
    <border>
      <left/>
      <right style="thin">
        <color rgb="FF000000"/>
      </right>
      <top style="thick">
        <color rgb="FF00FF00"/>
      </top>
      <bottom style="thin">
        <color rgb="FF000000"/>
      </bottom>
      <diagonal/>
    </border>
    <border>
      <left/>
      <right style="thick">
        <color rgb="FF00FF00"/>
      </right>
      <top style="thick">
        <color rgb="FF00FF00"/>
      </top>
      <bottom style="thin">
        <color rgb="FF000000"/>
      </bottom>
      <diagonal/>
    </border>
    <border>
      <left style="thick">
        <color rgb="FF00FF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FF00"/>
      </right>
      <top/>
      <bottom style="thin">
        <color rgb="FF000000"/>
      </bottom>
      <diagonal/>
    </border>
    <border>
      <left style="thick">
        <color rgb="FF00FF00"/>
      </left>
      <right style="thin">
        <color rgb="FF000000"/>
      </right>
      <top/>
      <bottom style="thick">
        <color rgb="FF00FF00"/>
      </bottom>
      <diagonal/>
    </border>
    <border>
      <left/>
      <right style="thin">
        <color rgb="FF000000"/>
      </right>
      <top/>
      <bottom style="thick">
        <color rgb="FF00FF00"/>
      </bottom>
      <diagonal/>
    </border>
    <border>
      <left/>
      <right style="thick">
        <color rgb="FF00FF00"/>
      </right>
      <top/>
      <bottom style="thick">
        <color rgb="FF00FF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FF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ck">
        <color rgb="FF3366FF"/>
      </left>
      <right style="thick">
        <color rgb="FF3366FF"/>
      </right>
      <top style="thick">
        <color rgb="FF3366FF"/>
      </top>
      <bottom style="thick">
        <color rgb="FF3366FF"/>
      </bottom>
      <diagonal/>
    </border>
    <border>
      <left/>
      <right style="thick">
        <color rgb="FF3366FF"/>
      </right>
      <top style="thick">
        <color rgb="FF3366FF"/>
      </top>
      <bottom style="thick">
        <color rgb="FF3366FF"/>
      </bottom>
      <diagonal/>
    </border>
    <border>
      <left style="thick">
        <color rgb="FF00FF00"/>
      </left>
      <right style="thick">
        <color rgb="FF00FF00"/>
      </right>
      <top/>
      <bottom style="thick">
        <color rgb="FF00FF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3" xfId="0" applyFont="1" applyBorder="1"/>
    <xf numFmtId="0" fontId="2" fillId="0" borderId="5" xfId="0" applyFont="1" applyBorder="1"/>
    <xf numFmtId="0" fontId="5" fillId="0" borderId="0" xfId="0" applyFont="1"/>
    <xf numFmtId="0" fontId="6" fillId="0" borderId="0" xfId="0" applyFont="1"/>
    <xf numFmtId="0" fontId="4" fillId="0" borderId="6" xfId="0" applyFont="1" applyBorder="1"/>
    <xf numFmtId="0" fontId="2" fillId="0" borderId="7" xfId="0" applyFont="1" applyBorder="1"/>
    <xf numFmtId="0" fontId="4" fillId="0" borderId="8" xfId="0" applyFont="1" applyBorder="1"/>
    <xf numFmtId="0" fontId="4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14" xfId="0" applyFont="1" applyBorder="1"/>
    <xf numFmtId="0" fontId="2" fillId="0" borderId="15" xfId="0" applyFont="1" applyBorder="1"/>
    <xf numFmtId="0" fontId="4" fillId="0" borderId="16" xfId="0" applyFont="1" applyBorder="1"/>
    <xf numFmtId="0" fontId="2" fillId="0" borderId="17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6" fillId="0" borderId="21" xfId="0" applyFont="1" applyBorder="1"/>
    <xf numFmtId="0" fontId="1" fillId="0" borderId="21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1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14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2" fillId="0" borderId="46" xfId="0" applyFont="1" applyBorder="1"/>
    <xf numFmtId="0" fontId="7" fillId="0" borderId="0" xfId="0" applyFont="1"/>
    <xf numFmtId="0" fontId="8" fillId="0" borderId="0" xfId="0" applyFont="1"/>
    <xf numFmtId="0" fontId="2" fillId="0" borderId="47" xfId="0" applyFont="1" applyBorder="1"/>
    <xf numFmtId="0" fontId="9" fillId="0" borderId="0" xfId="0" applyFont="1"/>
    <xf numFmtId="0" fontId="10" fillId="0" borderId="0" xfId="0" applyFont="1"/>
    <xf numFmtId="0" fontId="4" fillId="0" borderId="11" xfId="0" applyFont="1" applyBorder="1"/>
    <xf numFmtId="0" fontId="1" fillId="0" borderId="26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6" xfId="0" applyFont="1" applyBorder="1"/>
    <xf numFmtId="0" fontId="2" fillId="0" borderId="53" xfId="0" applyFont="1" applyBorder="1"/>
    <xf numFmtId="0" fontId="1" fillId="0" borderId="5" xfId="0" applyFont="1" applyBorder="1"/>
    <xf numFmtId="0" fontId="4" fillId="0" borderId="47" xfId="0" applyFont="1" applyBorder="1"/>
    <xf numFmtId="0" fontId="2" fillId="0" borderId="54" xfId="0" applyFont="1" applyBorder="1"/>
    <xf numFmtId="0" fontId="11" fillId="0" borderId="0" xfId="0" applyFont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12" fillId="0" borderId="0" xfId="0" applyFont="1"/>
    <xf numFmtId="0" fontId="3" fillId="0" borderId="5" xfId="0" applyFont="1" applyBorder="1"/>
    <xf numFmtId="14" fontId="2" fillId="0" borderId="0" xfId="0" applyNumberFormat="1" applyFont="1"/>
    <xf numFmtId="0" fontId="13" fillId="0" borderId="0" xfId="0" applyFont="1"/>
    <xf numFmtId="164" fontId="2" fillId="0" borderId="12" xfId="0" applyNumberFormat="1" applyFont="1" applyBorder="1"/>
    <xf numFmtId="164" fontId="2" fillId="0" borderId="15" xfId="0" applyNumberFormat="1" applyFont="1" applyBorder="1"/>
    <xf numFmtId="164" fontId="2" fillId="0" borderId="17" xfId="0" applyNumberFormat="1" applyFont="1" applyBorder="1"/>
    <xf numFmtId="164" fontId="4" fillId="0" borderId="17" xfId="0" applyNumberFormat="1" applyFont="1" applyBorder="1"/>
    <xf numFmtId="164" fontId="2" fillId="0" borderId="39" xfId="0" applyNumberFormat="1" applyFont="1" applyBorder="1"/>
    <xf numFmtId="164" fontId="2" fillId="0" borderId="42" xfId="0" applyNumberFormat="1" applyFont="1" applyBorder="1"/>
    <xf numFmtId="164" fontId="2" fillId="0" borderId="44" xfId="0" applyNumberFormat="1" applyFont="1" applyBorder="1"/>
    <xf numFmtId="164" fontId="2" fillId="0" borderId="48" xfId="0" applyNumberFormat="1" applyFont="1" applyBorder="1"/>
    <xf numFmtId="0" fontId="15" fillId="0" borderId="0" xfId="0" quotePrefix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1" xfId="0" applyFont="1" applyBorder="1"/>
    <xf numFmtId="0" fontId="6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B8" sqref="B8:C8"/>
    </sheetView>
  </sheetViews>
  <sheetFormatPr defaultRowHeight="15" x14ac:dyDescent="0.25"/>
  <cols>
    <col min="1" max="1" width="19" customWidth="1"/>
    <col min="5" max="5" width="12.42578125" customWidth="1"/>
  </cols>
  <sheetData>
    <row r="1" spans="1:9" x14ac:dyDescent="0.25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/>
      <c r="C2" s="3"/>
      <c r="D2" s="3"/>
      <c r="E2" s="3"/>
      <c r="F2" s="2"/>
      <c r="G2" s="2"/>
      <c r="H2" s="2"/>
      <c r="I2" s="2"/>
    </row>
    <row r="3" spans="1:9" x14ac:dyDescent="0.25">
      <c r="A3" s="4"/>
      <c r="B3" s="2"/>
      <c r="C3" s="2"/>
      <c r="D3" s="2"/>
      <c r="E3" s="2"/>
      <c r="F3" s="2"/>
      <c r="G3" s="2"/>
      <c r="H3" s="2"/>
      <c r="I3" s="2"/>
    </row>
    <row r="4" spans="1:9" x14ac:dyDescent="0.25">
      <c r="A4" s="4" t="s">
        <v>2</v>
      </c>
      <c r="B4" s="4"/>
      <c r="C4" s="2"/>
      <c r="D4" s="2"/>
      <c r="E4" s="2"/>
      <c r="F4" s="2"/>
      <c r="G4" s="2"/>
      <c r="H4" s="2"/>
      <c r="I4" s="2"/>
    </row>
    <row r="5" spans="1:9" x14ac:dyDescent="0.25">
      <c r="A5" s="4" t="s">
        <v>3</v>
      </c>
      <c r="B5" s="4" t="s">
        <v>4</v>
      </c>
      <c r="C5" s="2"/>
      <c r="D5" s="1" t="s">
        <v>5</v>
      </c>
      <c r="E5" s="4" t="s">
        <v>6</v>
      </c>
      <c r="F5" s="2"/>
      <c r="G5" s="2"/>
      <c r="H5" s="2"/>
      <c r="I5" s="2"/>
    </row>
    <row r="6" spans="1:9" x14ac:dyDescent="0.25">
      <c r="A6" s="4" t="s">
        <v>7</v>
      </c>
      <c r="B6" s="4"/>
      <c r="C6" s="4"/>
      <c r="D6" s="2"/>
      <c r="E6" s="4"/>
      <c r="F6" s="2"/>
      <c r="G6" s="2"/>
      <c r="H6" s="2"/>
      <c r="I6" s="2"/>
    </row>
    <row r="7" spans="1:9" x14ac:dyDescent="0.25">
      <c r="A7" s="4" t="s">
        <v>8</v>
      </c>
      <c r="B7" s="91" t="s">
        <v>9</v>
      </c>
      <c r="C7" s="92"/>
      <c r="D7" s="2"/>
      <c r="E7" s="4" t="s">
        <v>10</v>
      </c>
      <c r="F7" s="91" t="s">
        <v>11</v>
      </c>
      <c r="G7" s="92"/>
      <c r="H7" s="2"/>
      <c r="I7" s="2"/>
    </row>
    <row r="8" spans="1:9" x14ac:dyDescent="0.25">
      <c r="A8" s="4" t="s">
        <v>12</v>
      </c>
      <c r="B8" s="93" t="s">
        <v>9</v>
      </c>
      <c r="C8" s="94"/>
      <c r="D8" s="2"/>
      <c r="E8" s="4" t="s">
        <v>13</v>
      </c>
      <c r="F8" s="93" t="s">
        <v>14</v>
      </c>
      <c r="G8" s="94"/>
      <c r="H8" s="2"/>
      <c r="I8" s="2"/>
    </row>
    <row r="9" spans="1:9" x14ac:dyDescent="0.25">
      <c r="A9" s="4"/>
      <c r="B9" s="2"/>
      <c r="C9" s="2"/>
      <c r="D9" s="2"/>
      <c r="E9" s="2"/>
      <c r="F9" s="2"/>
      <c r="G9" s="2"/>
      <c r="H9" s="2"/>
      <c r="I9" s="2"/>
    </row>
    <row r="10" spans="1:9" x14ac:dyDescent="0.25">
      <c r="A10" s="81" t="s">
        <v>15</v>
      </c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1" t="s">
        <v>16</v>
      </c>
      <c r="B11" s="1"/>
      <c r="C11" s="2" t="s">
        <v>17</v>
      </c>
      <c r="D11" s="2"/>
      <c r="E11" s="2"/>
      <c r="F11" s="2"/>
      <c r="G11" s="2"/>
      <c r="H11" s="2"/>
      <c r="I11" s="2"/>
    </row>
    <row r="12" spans="1:9" x14ac:dyDescent="0.25">
      <c r="A12" s="1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1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1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1" t="s">
        <v>18</v>
      </c>
      <c r="B15" s="6" t="s">
        <v>19</v>
      </c>
      <c r="C15" s="3" t="s">
        <v>20</v>
      </c>
      <c r="D15" s="3"/>
      <c r="E15" s="3"/>
      <c r="F15" s="3"/>
      <c r="G15" s="3"/>
      <c r="H15" s="3"/>
      <c r="I15" s="3"/>
    </row>
    <row r="16" spans="1:9" x14ac:dyDescent="0.25">
      <c r="A16" s="1"/>
      <c r="B16" s="2"/>
      <c r="C16" s="4"/>
      <c r="D16" s="2"/>
      <c r="E16" s="2"/>
      <c r="F16" s="2"/>
      <c r="G16" s="2"/>
      <c r="H16" s="2"/>
      <c r="I16" s="2"/>
    </row>
    <row r="17" spans="1:9" x14ac:dyDescent="0.25">
      <c r="A17" s="1" t="s">
        <v>21</v>
      </c>
      <c r="B17" s="80">
        <v>45048</v>
      </c>
      <c r="C17" s="2"/>
      <c r="D17" s="2"/>
      <c r="E17" s="2"/>
      <c r="F17" s="2"/>
      <c r="G17" s="2"/>
      <c r="H17" s="2"/>
      <c r="I17" s="2"/>
    </row>
  </sheetData>
  <mergeCells count="4">
    <mergeCell ref="B7:C7"/>
    <mergeCell ref="F7:G7"/>
    <mergeCell ref="B8:C8"/>
    <mergeCell ref="F8:G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C720A-81FE-400C-9BAC-E6163F5C2144}">
  <dimension ref="A1:P20"/>
  <sheetViews>
    <sheetView workbookViewId="0">
      <selection activeCell="C13" sqref="C13"/>
    </sheetView>
  </sheetViews>
  <sheetFormatPr defaultRowHeight="15" x14ac:dyDescent="0.25"/>
  <sheetData>
    <row r="1" spans="1:16" x14ac:dyDescent="0.25">
      <c r="A1" s="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194</v>
      </c>
      <c r="P1" s="2"/>
    </row>
    <row r="2" spans="1:16" x14ac:dyDescent="0.25">
      <c r="A2" s="6" t="s">
        <v>134</v>
      </c>
      <c r="B2" s="59" t="s">
        <v>195</v>
      </c>
      <c r="C2" s="59" t="s">
        <v>196</v>
      </c>
      <c r="D2" s="59" t="s">
        <v>197</v>
      </c>
      <c r="E2" s="59" t="s">
        <v>198</v>
      </c>
      <c r="F2" s="59" t="s">
        <v>199</v>
      </c>
      <c r="G2" s="59" t="s">
        <v>200</v>
      </c>
      <c r="H2" s="59" t="s">
        <v>201</v>
      </c>
      <c r="I2" s="59" t="s">
        <v>56</v>
      </c>
      <c r="J2" s="59" t="s">
        <v>202</v>
      </c>
      <c r="K2" s="59" t="s">
        <v>203</v>
      </c>
      <c r="L2" s="59" t="s">
        <v>204</v>
      </c>
      <c r="M2" s="59" t="s">
        <v>60</v>
      </c>
      <c r="N2" s="59" t="s">
        <v>61</v>
      </c>
      <c r="O2" s="59" t="s">
        <v>62</v>
      </c>
      <c r="P2" s="59" t="s">
        <v>205</v>
      </c>
    </row>
    <row r="3" spans="1:16" x14ac:dyDescent="0.25">
      <c r="A3" s="30" t="s">
        <v>135</v>
      </c>
      <c r="B3" s="2">
        <f>'raw understory -saplings'!B9</f>
        <v>60</v>
      </c>
      <c r="C3" s="2">
        <f>'raw understory -saplings'!C9</f>
        <v>0</v>
      </c>
      <c r="D3" s="2">
        <f>'raw understory -saplings'!D9</f>
        <v>0</v>
      </c>
      <c r="E3" s="2">
        <f>'raw understory -saplings'!E9</f>
        <v>10</v>
      </c>
      <c r="F3" s="2">
        <f>'raw understory -saplings'!F9</f>
        <v>0</v>
      </c>
      <c r="G3" s="2">
        <f>'raw understory -saplings'!G9</f>
        <v>0</v>
      </c>
      <c r="H3" s="2">
        <f>'raw understory -saplings'!H9</f>
        <v>0</v>
      </c>
      <c r="I3" s="2" t="str">
        <f>'raw understory -saplings'!I9</f>
        <v> </v>
      </c>
      <c r="J3" s="2">
        <f>'raw understory -saplings'!J9</f>
        <v>5</v>
      </c>
      <c r="K3" s="2">
        <f>'raw understory -saplings'!K9</f>
        <v>0</v>
      </c>
      <c r="L3" s="2">
        <f>'raw understory -saplings'!L9</f>
        <v>0</v>
      </c>
      <c r="M3" s="2">
        <f>'raw understory -saplings'!M9</f>
        <v>10</v>
      </c>
      <c r="N3" s="2">
        <f>'raw understory -saplings'!N9</f>
        <v>15</v>
      </c>
      <c r="O3" s="2">
        <f>'raw understory -saplings'!O9</f>
        <v>0</v>
      </c>
      <c r="P3" s="2">
        <f>'raw understory -saplings'!P9</f>
        <v>0</v>
      </c>
    </row>
    <row r="4" spans="1:16" x14ac:dyDescent="0.25">
      <c r="A4" s="30" t="s">
        <v>137</v>
      </c>
      <c r="B4" s="2">
        <f>'raw understory -saplings'!B10</f>
        <v>85</v>
      </c>
      <c r="C4" s="2">
        <f>'raw understory -saplings'!C10</f>
        <v>0</v>
      </c>
      <c r="D4" s="2">
        <f>'raw understory -saplings'!D10</f>
        <v>0</v>
      </c>
      <c r="E4" s="2">
        <f>'raw understory -saplings'!E10</f>
        <v>5</v>
      </c>
      <c r="F4" s="2">
        <f>'raw understory -saplings'!F10</f>
        <v>0</v>
      </c>
      <c r="G4" s="2">
        <f>'raw understory -saplings'!G10</f>
        <v>0</v>
      </c>
      <c r="H4" s="2">
        <f>'raw understory -saplings'!H10</f>
        <v>0</v>
      </c>
      <c r="I4" s="2" t="str">
        <f>'raw understory -saplings'!I10</f>
        <v> </v>
      </c>
      <c r="J4" s="2">
        <f>'raw understory -saplings'!J10</f>
        <v>0</v>
      </c>
      <c r="K4" s="2">
        <f>'raw understory -saplings'!K10</f>
        <v>0</v>
      </c>
      <c r="L4" s="2">
        <f>'raw understory -saplings'!L10</f>
        <v>0</v>
      </c>
      <c r="M4" s="2">
        <f>'raw understory -saplings'!M10</f>
        <v>5</v>
      </c>
      <c r="N4" s="2">
        <f>'raw understory -saplings'!N10</f>
        <v>5</v>
      </c>
      <c r="O4" s="2">
        <f>'raw understory -saplings'!O10</f>
        <v>0</v>
      </c>
      <c r="P4" s="2">
        <f>'raw understory -saplings'!P10</f>
        <v>0</v>
      </c>
    </row>
    <row r="5" spans="1:16" x14ac:dyDescent="0.25">
      <c r="A5" s="30" t="s">
        <v>138</v>
      </c>
      <c r="B5" s="2">
        <f>'raw understory -saplings'!B11</f>
        <v>85</v>
      </c>
      <c r="C5" s="2">
        <f>'raw understory -saplings'!C11</f>
        <v>0</v>
      </c>
      <c r="D5" s="2">
        <f>'raw understory -saplings'!D11</f>
        <v>0</v>
      </c>
      <c r="E5" s="2">
        <f>'raw understory -saplings'!E11</f>
        <v>5</v>
      </c>
      <c r="F5" s="2">
        <f>'raw understory -saplings'!F11</f>
        <v>0</v>
      </c>
      <c r="G5" s="2">
        <f>'raw understory -saplings'!G11</f>
        <v>0</v>
      </c>
      <c r="H5" s="2">
        <f>'raw understory -saplings'!H11</f>
        <v>0</v>
      </c>
      <c r="I5" s="2" t="str">
        <f>'raw understory -saplings'!I11</f>
        <v> </v>
      </c>
      <c r="J5" s="2">
        <f>'raw understory -saplings'!J11</f>
        <v>0</v>
      </c>
      <c r="K5" s="2">
        <f>'raw understory -saplings'!K11</f>
        <v>0</v>
      </c>
      <c r="L5" s="2">
        <f>'raw understory -saplings'!L11</f>
        <v>0</v>
      </c>
      <c r="M5" s="2">
        <f>'raw understory -saplings'!M11</f>
        <v>0</v>
      </c>
      <c r="N5" s="2">
        <f>'raw understory -saplings'!N11</f>
        <v>0</v>
      </c>
      <c r="O5" s="2">
        <f>'raw understory -saplings'!O11</f>
        <v>0</v>
      </c>
      <c r="P5" s="2">
        <f>'raw understory -saplings'!P11</f>
        <v>0</v>
      </c>
    </row>
    <row r="6" spans="1:16" x14ac:dyDescent="0.25">
      <c r="A6" s="30" t="s">
        <v>136</v>
      </c>
      <c r="B6" s="2">
        <f>'raw understory -saplings'!B12</f>
        <v>75</v>
      </c>
      <c r="C6" s="2">
        <f>'raw understory -saplings'!C12</f>
        <v>5</v>
      </c>
      <c r="D6" s="2">
        <f>'raw understory -saplings'!D12</f>
        <v>0</v>
      </c>
      <c r="E6" s="2">
        <f>'raw understory -saplings'!E12</f>
        <v>10</v>
      </c>
      <c r="F6" s="2">
        <f>'raw understory -saplings'!F12</f>
        <v>0</v>
      </c>
      <c r="G6" s="2">
        <f>'raw understory -saplings'!G12</f>
        <v>0</v>
      </c>
      <c r="H6" s="2">
        <f>'raw understory -saplings'!H12</f>
        <v>0</v>
      </c>
      <c r="I6" s="2" t="str">
        <f>'raw understory -saplings'!I12</f>
        <v> </v>
      </c>
      <c r="J6" s="2">
        <f>'raw understory -saplings'!J12</f>
        <v>5</v>
      </c>
      <c r="K6" s="2">
        <f>'raw understory -saplings'!K12</f>
        <v>0</v>
      </c>
      <c r="L6" s="2">
        <f>'raw understory -saplings'!L12</f>
        <v>0</v>
      </c>
      <c r="M6" s="2">
        <f>'raw understory -saplings'!M12</f>
        <v>0</v>
      </c>
      <c r="N6" s="2">
        <f>'raw understory -saplings'!N12</f>
        <v>5</v>
      </c>
      <c r="O6" s="2">
        <f>'raw understory -saplings'!O12</f>
        <v>0</v>
      </c>
      <c r="P6" s="2">
        <f>'raw understory -saplings'!P12</f>
        <v>0</v>
      </c>
    </row>
    <row r="7" spans="1:16" x14ac:dyDescent="0.25">
      <c r="A7" s="30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16" t="s">
        <v>206</v>
      </c>
      <c r="B8" s="67">
        <f t="shared" ref="B8:P8" si="0">AVERAGE(B3:B6)</f>
        <v>76.25</v>
      </c>
      <c r="C8" s="67">
        <f t="shared" si="0"/>
        <v>1.25</v>
      </c>
      <c r="D8" s="67">
        <f t="shared" si="0"/>
        <v>0</v>
      </c>
      <c r="E8" s="67">
        <f t="shared" si="0"/>
        <v>7.5</v>
      </c>
      <c r="F8" s="67">
        <f t="shared" si="0"/>
        <v>0</v>
      </c>
      <c r="G8" s="67">
        <f t="shared" si="0"/>
        <v>0</v>
      </c>
      <c r="H8" s="67">
        <f t="shared" si="0"/>
        <v>0</v>
      </c>
      <c r="I8" s="67" t="e">
        <f t="shared" si="0"/>
        <v>#DIV/0!</v>
      </c>
      <c r="J8" s="67">
        <f t="shared" si="0"/>
        <v>2.5</v>
      </c>
      <c r="K8" s="67">
        <f t="shared" si="0"/>
        <v>0</v>
      </c>
      <c r="L8" s="67">
        <f t="shared" si="0"/>
        <v>0</v>
      </c>
      <c r="M8" s="67">
        <f t="shared" si="0"/>
        <v>3.75</v>
      </c>
      <c r="N8" s="67">
        <f t="shared" si="0"/>
        <v>6.25</v>
      </c>
      <c r="O8" s="67">
        <f t="shared" si="0"/>
        <v>0</v>
      </c>
      <c r="P8" s="67">
        <f t="shared" si="0"/>
        <v>0</v>
      </c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2"/>
      <c r="B11" s="3" t="s">
        <v>207</v>
      </c>
      <c r="C11" s="3"/>
      <c r="D11" s="3"/>
      <c r="E11" s="3"/>
      <c r="F11" s="3"/>
      <c r="G11" s="3"/>
      <c r="H11" s="3"/>
      <c r="I11" s="3"/>
      <c r="J11" s="3"/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 t="s">
        <v>208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16E5B-0C8C-467A-AB55-96BB5260B842}">
  <dimension ref="A2:N96"/>
  <sheetViews>
    <sheetView tabSelected="1" workbookViewId="0">
      <selection activeCell="N94" sqref="N94"/>
    </sheetView>
  </sheetViews>
  <sheetFormatPr defaultRowHeight="15" x14ac:dyDescent="0.25"/>
  <cols>
    <col min="6" max="6" width="17" customWidth="1"/>
  </cols>
  <sheetData>
    <row r="2" spans="1:14" x14ac:dyDescent="0.25">
      <c r="A2" s="1" t="s">
        <v>209</v>
      </c>
      <c r="B2" s="1"/>
      <c r="C2" s="1"/>
      <c r="D2" s="1"/>
      <c r="E2" s="1"/>
      <c r="F2" s="4">
        <f>'Slope Correction'!H16/4</f>
        <v>4.0855965898662312E-2</v>
      </c>
      <c r="G2" s="4" t="s">
        <v>210</v>
      </c>
      <c r="H2" s="2"/>
      <c r="I2" s="1" t="s">
        <v>211</v>
      </c>
      <c r="J2" s="1"/>
      <c r="K2" s="1"/>
      <c r="L2" s="1"/>
      <c r="M2" s="1"/>
      <c r="N2" s="1"/>
    </row>
    <row r="3" spans="1:14" x14ac:dyDescent="0.25">
      <c r="A3" s="2"/>
      <c r="B3" s="2"/>
      <c r="C3" s="2"/>
      <c r="D3" s="2"/>
      <c r="E3" s="2"/>
      <c r="F3" s="2"/>
      <c r="G3" s="2"/>
      <c r="H3" s="2"/>
      <c r="I3" s="1" t="s">
        <v>212</v>
      </c>
      <c r="J3" s="1"/>
      <c r="K3" s="2"/>
      <c r="L3" s="2"/>
      <c r="M3" s="2"/>
      <c r="N3" s="2"/>
    </row>
    <row r="4" spans="1:14" x14ac:dyDescent="0.25">
      <c r="A4" s="1" t="s">
        <v>213</v>
      </c>
      <c r="B4" s="1"/>
      <c r="C4" s="1"/>
      <c r="D4" s="1"/>
      <c r="E4" s="1"/>
      <c r="F4" s="1"/>
      <c r="G4" s="1"/>
      <c r="H4" s="1"/>
      <c r="I4" s="2"/>
      <c r="J4" s="1" t="s">
        <v>214</v>
      </c>
      <c r="K4" s="1"/>
      <c r="L4" s="2"/>
      <c r="M4" s="2"/>
      <c r="N4" s="2"/>
    </row>
    <row r="5" spans="1:14" x14ac:dyDescent="0.25">
      <c r="A5" s="6" t="s">
        <v>215</v>
      </c>
      <c r="B5" s="59" t="s">
        <v>216</v>
      </c>
      <c r="C5" s="59" t="s">
        <v>217</v>
      </c>
      <c r="D5" s="59" t="s">
        <v>218</v>
      </c>
      <c r="E5" s="59" t="s">
        <v>219</v>
      </c>
      <c r="F5" s="59" t="s">
        <v>220</v>
      </c>
      <c r="G5" s="59" t="s">
        <v>221</v>
      </c>
      <c r="H5" s="2"/>
      <c r="I5" s="6" t="s">
        <v>222</v>
      </c>
      <c r="J5" s="59" t="s">
        <v>223</v>
      </c>
      <c r="K5" s="59" t="s">
        <v>224</v>
      </c>
      <c r="L5" s="59" t="s">
        <v>225</v>
      </c>
      <c r="M5" s="2"/>
      <c r="N5" s="2"/>
    </row>
    <row r="6" spans="1:14" x14ac:dyDescent="0.25">
      <c r="A6" s="30">
        <v>1</v>
      </c>
      <c r="B6" s="2">
        <f>'raw CWD'!B8</f>
        <v>14.3</v>
      </c>
      <c r="C6" s="2">
        <f>'raw CWD'!C8</f>
        <v>13</v>
      </c>
      <c r="D6" s="2">
        <v>9</v>
      </c>
      <c r="E6" s="2">
        <f>((PI()*(B6/2)^2)/10000)</f>
        <v>1.6060607043314419E-2</v>
      </c>
      <c r="F6" s="2">
        <f>((PI()*(C6/2)^2)/10000)</f>
        <v>1.3273228961416876E-2</v>
      </c>
      <c r="G6" s="2">
        <f>D6*(E6+F6+SQRT(E6*F6))/3</f>
        <v>0.13180316358686958</v>
      </c>
      <c r="H6" s="2"/>
      <c r="I6" s="30">
        <v>1</v>
      </c>
      <c r="J6" s="2">
        <f>'raw snags'!B19</f>
        <v>31.8</v>
      </c>
      <c r="K6" s="2" t="str">
        <f>'raw snags'!D19</f>
        <v> </v>
      </c>
      <c r="L6" s="2">
        <f>((PI()*(J6/2)^2)/10000)</f>
        <v>7.9422603875403563E-2</v>
      </c>
      <c r="M6" s="2"/>
      <c r="N6" s="2"/>
    </row>
    <row r="7" spans="1:14" x14ac:dyDescent="0.25">
      <c r="A7" s="30">
        <v>2</v>
      </c>
      <c r="B7" s="2">
        <v>13.2</v>
      </c>
      <c r="C7" s="2">
        <v>13</v>
      </c>
      <c r="D7" s="2">
        <v>2</v>
      </c>
      <c r="E7" s="2">
        <f t="shared" ref="E7:E23" si="0">((PI()*(B7/2)^2)/10000)</f>
        <v>1.3684777599037136E-2</v>
      </c>
      <c r="F7" s="2">
        <f t="shared" ref="F7:F23" si="1">((PI()*(C7/2)^2)/10000)</f>
        <v>1.3273228961416876E-2</v>
      </c>
      <c r="G7" s="2">
        <f t="shared" ref="G7:G23" si="2">D7*(E7+F7+SQRT(E7*F7))/3</f>
        <v>2.6956959362902818E-2</v>
      </c>
      <c r="H7" s="2"/>
      <c r="I7" s="30">
        <v>2</v>
      </c>
      <c r="J7" s="2">
        <f>'raw snags'!B20</f>
        <v>47.5</v>
      </c>
      <c r="K7" s="2">
        <f>'raw snags'!D20</f>
        <v>1.5</v>
      </c>
      <c r="L7" s="2">
        <f t="shared" ref="L7:L44" si="3">((PI()*(J7/2)^2)/10000)</f>
        <v>0.17720546061654927</v>
      </c>
      <c r="M7" s="2"/>
      <c r="N7" s="2"/>
    </row>
    <row r="8" spans="1:14" x14ac:dyDescent="0.25">
      <c r="A8" s="30">
        <v>3</v>
      </c>
      <c r="B8" s="2">
        <v>90</v>
      </c>
      <c r="C8" s="2">
        <v>80</v>
      </c>
      <c r="D8" s="2">
        <v>4.4000000000000004</v>
      </c>
      <c r="E8" s="2">
        <f t="shared" si="0"/>
        <v>0.63617251235193306</v>
      </c>
      <c r="F8" s="2">
        <f t="shared" si="1"/>
        <v>0.50265482457436694</v>
      </c>
      <c r="G8" s="2">
        <f t="shared" si="2"/>
        <v>2.4996605547062791</v>
      </c>
      <c r="H8" s="2"/>
      <c r="I8" s="30">
        <v>3</v>
      </c>
      <c r="J8" s="2">
        <f>'raw snags'!B21</f>
        <v>20</v>
      </c>
      <c r="K8" s="2" t="str">
        <f>'raw snags'!D21</f>
        <v> </v>
      </c>
      <c r="L8" s="2">
        <f t="shared" si="3"/>
        <v>3.1415926535897934E-2</v>
      </c>
      <c r="M8" s="2"/>
      <c r="N8" s="2"/>
    </row>
    <row r="9" spans="1:14" x14ac:dyDescent="0.25">
      <c r="A9" s="30">
        <v>4</v>
      </c>
      <c r="B9" s="2">
        <v>40</v>
      </c>
      <c r="C9" s="2">
        <v>20</v>
      </c>
      <c r="D9" s="2">
        <v>3.8</v>
      </c>
      <c r="E9" s="2">
        <f t="shared" si="0"/>
        <v>0.12566370614359174</v>
      </c>
      <c r="F9" s="2">
        <f t="shared" si="1"/>
        <v>3.1415926535897934E-2</v>
      </c>
      <c r="G9" s="2">
        <f t="shared" si="2"/>
        <v>0.27855454861829498</v>
      </c>
      <c r="H9" s="2"/>
      <c r="I9" s="30">
        <v>4</v>
      </c>
      <c r="J9" s="2">
        <f>'raw snags'!B22</f>
        <v>20.6</v>
      </c>
      <c r="K9" s="2">
        <f>'raw snags'!D22</f>
        <v>3</v>
      </c>
      <c r="L9" s="2">
        <f t="shared" si="3"/>
        <v>3.3329156461934122E-2</v>
      </c>
      <c r="M9" s="2"/>
      <c r="N9" s="2"/>
    </row>
    <row r="10" spans="1:14" x14ac:dyDescent="0.25">
      <c r="A10" s="30">
        <v>5</v>
      </c>
      <c r="B10" s="2">
        <v>13</v>
      </c>
      <c r="C10" s="2">
        <v>8</v>
      </c>
      <c r="D10" s="2">
        <v>9.8000000000000007</v>
      </c>
      <c r="E10" s="2">
        <f t="shared" si="0"/>
        <v>1.3273228961416876E-2</v>
      </c>
      <c r="F10" s="2">
        <f t="shared" si="1"/>
        <v>5.0265482457436689E-3</v>
      </c>
      <c r="G10" s="2">
        <f t="shared" si="2"/>
        <v>8.6461865814547109E-2</v>
      </c>
      <c r="H10" s="2"/>
      <c r="I10" s="30">
        <v>5</v>
      </c>
      <c r="J10" s="2">
        <f>'raw snags'!B23</f>
        <v>132.9</v>
      </c>
      <c r="K10" s="2">
        <f>'raw snags'!D23</f>
        <v>2.9</v>
      </c>
      <c r="L10" s="2">
        <f t="shared" si="3"/>
        <v>1.3872024375172725</v>
      </c>
      <c r="M10" s="2"/>
      <c r="N10" s="2"/>
    </row>
    <row r="11" spans="1:14" x14ac:dyDescent="0.25">
      <c r="A11" s="30">
        <v>6</v>
      </c>
      <c r="B11" s="2">
        <v>25</v>
      </c>
      <c r="C11" s="2">
        <v>15</v>
      </c>
      <c r="D11" s="2">
        <v>4.5</v>
      </c>
      <c r="E11" s="2">
        <f t="shared" si="0"/>
        <v>4.9087385212340517E-2</v>
      </c>
      <c r="F11" s="2">
        <f t="shared" si="1"/>
        <v>1.7671458676442587E-2</v>
      </c>
      <c r="G11" s="2">
        <f t="shared" si="2"/>
        <v>0.14431691252428111</v>
      </c>
      <c r="H11" s="2"/>
      <c r="I11" s="30">
        <v>6</v>
      </c>
      <c r="J11" s="2">
        <f>'raw snags'!B24</f>
        <v>24.1</v>
      </c>
      <c r="K11" s="2" t="str">
        <f>'raw snags'!D24</f>
        <v> </v>
      </c>
      <c r="L11" s="2">
        <f t="shared" si="3"/>
        <v>4.5616710728287199E-2</v>
      </c>
      <c r="M11" s="2"/>
      <c r="N11" s="2"/>
    </row>
    <row r="12" spans="1:14" x14ac:dyDescent="0.25">
      <c r="A12" s="30">
        <v>7</v>
      </c>
      <c r="B12" s="2">
        <v>20</v>
      </c>
      <c r="C12" s="2">
        <v>15</v>
      </c>
      <c r="D12" s="2">
        <v>3.1</v>
      </c>
      <c r="E12" s="2">
        <f t="shared" si="0"/>
        <v>3.1415926535897934E-2</v>
      </c>
      <c r="F12" s="2">
        <f t="shared" si="1"/>
        <v>1.7671458676442587E-2</v>
      </c>
      <c r="G12" s="2">
        <f t="shared" si="2"/>
        <v>7.5070974451406106E-2</v>
      </c>
      <c r="H12" s="2"/>
      <c r="I12" s="30">
        <v>7</v>
      </c>
      <c r="J12" s="2">
        <f>'raw snags'!B25</f>
        <v>17.600000000000001</v>
      </c>
      <c r="K12" s="2">
        <f>'raw snags'!D25</f>
        <v>2</v>
      </c>
      <c r="L12" s="2">
        <f t="shared" si="3"/>
        <v>2.4328493509399363E-2</v>
      </c>
      <c r="M12" s="2"/>
      <c r="N12" s="2"/>
    </row>
    <row r="13" spans="1:14" x14ac:dyDescent="0.25">
      <c r="A13" s="30">
        <v>8</v>
      </c>
      <c r="B13" s="2">
        <v>15</v>
      </c>
      <c r="C13" s="2">
        <v>10</v>
      </c>
      <c r="D13" s="2">
        <v>3.6</v>
      </c>
      <c r="E13" s="2">
        <f t="shared" si="0"/>
        <v>1.7671458676442587E-2</v>
      </c>
      <c r="F13" s="2">
        <f t="shared" si="1"/>
        <v>7.8539816339744835E-3</v>
      </c>
      <c r="G13" s="2">
        <f t="shared" si="2"/>
        <v>4.4767695313654564E-2</v>
      </c>
      <c r="H13" s="2"/>
      <c r="I13" s="30">
        <v>8</v>
      </c>
      <c r="J13" s="2">
        <f>'raw snags'!B26</f>
        <v>21.9</v>
      </c>
      <c r="K13" s="2">
        <f>'raw snags'!D26</f>
        <v>2.5</v>
      </c>
      <c r="L13" s="2">
        <f t="shared" si="3"/>
        <v>3.7668481314705016E-2</v>
      </c>
      <c r="M13" s="2"/>
      <c r="N13" s="2"/>
    </row>
    <row r="14" spans="1:14" x14ac:dyDescent="0.25">
      <c r="A14" s="30">
        <v>9</v>
      </c>
      <c r="B14" s="2">
        <v>34</v>
      </c>
      <c r="C14" s="2">
        <v>25</v>
      </c>
      <c r="D14" s="2">
        <v>4.9000000000000004</v>
      </c>
      <c r="E14" s="2">
        <f t="shared" si="0"/>
        <v>9.0792027688745017E-2</v>
      </c>
      <c r="F14" s="2">
        <f t="shared" si="1"/>
        <v>4.9087385212340517E-2</v>
      </c>
      <c r="G14" s="2">
        <f t="shared" si="2"/>
        <v>0.33750915275678545</v>
      </c>
      <c r="H14" s="2"/>
      <c r="I14" s="30">
        <v>9</v>
      </c>
      <c r="J14" s="2">
        <f>'raw snags'!B27</f>
        <v>55.1</v>
      </c>
      <c r="K14" s="2">
        <f>'raw snags'!D27</f>
        <v>1.5</v>
      </c>
      <c r="L14" s="2">
        <f t="shared" si="3"/>
        <v>0.23844766780562873</v>
      </c>
      <c r="M14" s="2"/>
      <c r="N14" s="2"/>
    </row>
    <row r="15" spans="1:14" x14ac:dyDescent="0.25">
      <c r="A15" s="30">
        <v>10</v>
      </c>
      <c r="B15" s="2">
        <v>21</v>
      </c>
      <c r="C15" s="2">
        <v>17</v>
      </c>
      <c r="D15" s="2">
        <v>1.25</v>
      </c>
      <c r="E15" s="2">
        <f t="shared" si="0"/>
        <v>3.4636059005827467E-2</v>
      </c>
      <c r="F15" s="2">
        <f t="shared" si="1"/>
        <v>2.2698006922186254E-2</v>
      </c>
      <c r="G15" s="2">
        <f t="shared" si="2"/>
        <v>3.5571991817209429E-2</v>
      </c>
      <c r="H15" s="2"/>
      <c r="I15" s="30">
        <v>10</v>
      </c>
      <c r="J15" s="2">
        <f>'raw snags'!B28</f>
        <v>118.5</v>
      </c>
      <c r="K15" s="2">
        <f>'raw snags'!D28</f>
        <v>1</v>
      </c>
      <c r="L15" s="2">
        <f t="shared" si="3"/>
        <v>1.1028757359967818</v>
      </c>
      <c r="M15" s="2"/>
      <c r="N15" s="2"/>
    </row>
    <row r="16" spans="1:14" x14ac:dyDescent="0.25">
      <c r="A16" s="30">
        <v>11</v>
      </c>
      <c r="B16" s="2">
        <v>31</v>
      </c>
      <c r="C16" s="2">
        <v>28</v>
      </c>
      <c r="D16" s="2">
        <v>10</v>
      </c>
      <c r="E16" s="2">
        <f t="shared" si="0"/>
        <v>7.5476763502494784E-2</v>
      </c>
      <c r="F16" s="2">
        <f t="shared" si="1"/>
        <v>6.1575216010359944E-2</v>
      </c>
      <c r="G16" s="2">
        <f t="shared" si="2"/>
        <v>0.68408180031917754</v>
      </c>
      <c r="H16" s="2"/>
      <c r="I16" s="30">
        <v>11</v>
      </c>
      <c r="J16" s="2">
        <f>'raw snags'!B29</f>
        <v>98.7</v>
      </c>
      <c r="K16" s="2">
        <f>'raw snags'!D29</f>
        <v>2</v>
      </c>
      <c r="L16" s="2">
        <f t="shared" si="3"/>
        <v>0.76511054343872886</v>
      </c>
      <c r="M16" s="2"/>
      <c r="N16" s="2"/>
    </row>
    <row r="17" spans="1:14" x14ac:dyDescent="0.25">
      <c r="A17" s="30">
        <v>12</v>
      </c>
      <c r="B17" s="2">
        <v>32</v>
      </c>
      <c r="C17" s="2">
        <v>23</v>
      </c>
      <c r="D17" s="2">
        <v>10</v>
      </c>
      <c r="E17" s="2">
        <f t="shared" si="0"/>
        <v>8.0424771931898703E-2</v>
      </c>
      <c r="F17" s="2">
        <f t="shared" si="1"/>
        <v>4.154756284372501E-2</v>
      </c>
      <c r="G17" s="2">
        <f t="shared" si="2"/>
        <v>0.59925879867225307</v>
      </c>
      <c r="H17" s="2"/>
      <c r="I17" s="30">
        <v>12</v>
      </c>
      <c r="J17" s="2">
        <f>'raw snags'!B30</f>
        <v>38.4</v>
      </c>
      <c r="K17" s="2" t="str">
        <f>'raw snags'!D30</f>
        <v> </v>
      </c>
      <c r="L17" s="2">
        <f t="shared" si="3"/>
        <v>0.11581167158193414</v>
      </c>
      <c r="M17" s="2"/>
      <c r="N17" s="2"/>
    </row>
    <row r="18" spans="1:14" x14ac:dyDescent="0.25">
      <c r="A18" s="30">
        <v>13</v>
      </c>
      <c r="B18" s="2">
        <v>22</v>
      </c>
      <c r="C18" s="2">
        <v>15</v>
      </c>
      <c r="D18" s="2">
        <v>9.5</v>
      </c>
      <c r="E18" s="2">
        <f t="shared" si="0"/>
        <v>3.8013271108436497E-2</v>
      </c>
      <c r="F18" s="2">
        <f t="shared" si="1"/>
        <v>1.7671458676442587E-2</v>
      </c>
      <c r="G18" s="2">
        <f t="shared" si="2"/>
        <v>0.25840908572715043</v>
      </c>
      <c r="H18" s="2"/>
      <c r="I18" s="30">
        <v>13</v>
      </c>
      <c r="J18" s="2">
        <f>'raw snags'!B31</f>
        <v>19.2</v>
      </c>
      <c r="K18" s="2" t="str">
        <f>'raw snags'!D31</f>
        <v> </v>
      </c>
      <c r="L18" s="2">
        <f t="shared" si="3"/>
        <v>2.8952917895483536E-2</v>
      </c>
      <c r="M18" s="2"/>
      <c r="N18" s="2"/>
    </row>
    <row r="19" spans="1:14" x14ac:dyDescent="0.25">
      <c r="A19" s="30">
        <v>14</v>
      </c>
      <c r="B19" s="2">
        <v>33</v>
      </c>
      <c r="C19" s="2">
        <v>27</v>
      </c>
      <c r="D19" s="2">
        <v>9.8000000000000007</v>
      </c>
      <c r="E19" s="2">
        <f t="shared" si="0"/>
        <v>8.5529859993982119E-2</v>
      </c>
      <c r="F19" s="2">
        <f t="shared" si="1"/>
        <v>5.7255526111673977E-2</v>
      </c>
      <c r="G19" s="2">
        <f t="shared" si="2"/>
        <v>0.69503025071693791</v>
      </c>
      <c r="H19" s="2"/>
      <c r="I19" s="30">
        <v>14</v>
      </c>
      <c r="J19" s="2">
        <f>'raw snags'!B32</f>
        <v>32.1</v>
      </c>
      <c r="K19" s="2" t="str">
        <f>'raw snags'!D32</f>
        <v> </v>
      </c>
      <c r="L19" s="2">
        <f t="shared" si="3"/>
        <v>8.092821215463647E-2</v>
      </c>
      <c r="M19" s="2"/>
      <c r="N19" s="2"/>
    </row>
    <row r="20" spans="1:14" x14ac:dyDescent="0.25">
      <c r="A20" s="30">
        <v>15</v>
      </c>
      <c r="B20" s="2">
        <v>37</v>
      </c>
      <c r="C20" s="2">
        <v>35</v>
      </c>
      <c r="D20" s="2">
        <v>0.8</v>
      </c>
      <c r="E20" s="2">
        <f t="shared" si="0"/>
        <v>0.10752100856911068</v>
      </c>
      <c r="F20" s="2">
        <f t="shared" si="1"/>
        <v>9.6211275016187411E-2</v>
      </c>
      <c r="G20" s="2">
        <f t="shared" si="2"/>
        <v>8.1451025532071383E-2</v>
      </c>
      <c r="H20" s="2"/>
      <c r="I20" s="30">
        <v>15</v>
      </c>
      <c r="J20" s="2">
        <f>'raw snags'!B33</f>
        <v>27.3</v>
      </c>
      <c r="K20" s="2" t="str">
        <f>'raw snags'!D33</f>
        <v> </v>
      </c>
      <c r="L20" s="2">
        <f t="shared" si="3"/>
        <v>5.8534939719848432E-2</v>
      </c>
      <c r="M20" s="2"/>
      <c r="N20" s="2"/>
    </row>
    <row r="21" spans="1:14" x14ac:dyDescent="0.25">
      <c r="A21" s="30">
        <v>16</v>
      </c>
      <c r="B21" s="2">
        <v>26</v>
      </c>
      <c r="C21" s="2">
        <v>14</v>
      </c>
      <c r="D21" s="2">
        <v>7.5</v>
      </c>
      <c r="E21" s="2">
        <f t="shared" si="0"/>
        <v>5.3092915845667506E-2</v>
      </c>
      <c r="F21" s="2">
        <f t="shared" si="1"/>
        <v>1.5393804002589986E-2</v>
      </c>
      <c r="G21" s="2">
        <f t="shared" si="2"/>
        <v>0.24268803248981152</v>
      </c>
      <c r="H21" s="2"/>
      <c r="I21" s="30">
        <v>16</v>
      </c>
      <c r="J21" s="2">
        <f>'raw snags'!B34</f>
        <v>142.80000000000001</v>
      </c>
      <c r="K21" s="2">
        <f>'raw snags'!D34</f>
        <v>0.5</v>
      </c>
      <c r="L21" s="2">
        <f t="shared" si="3"/>
        <v>1.6015713684294623</v>
      </c>
      <c r="M21" s="2"/>
      <c r="N21" s="2"/>
    </row>
    <row r="22" spans="1:14" x14ac:dyDescent="0.25">
      <c r="A22" s="30">
        <v>17</v>
      </c>
      <c r="B22" s="2">
        <v>20</v>
      </c>
      <c r="C22" s="2">
        <v>19</v>
      </c>
      <c r="D22" s="2">
        <v>3.1</v>
      </c>
      <c r="E22" s="2">
        <f t="shared" si="0"/>
        <v>3.1415926535897934E-2</v>
      </c>
      <c r="F22" s="2">
        <f t="shared" si="1"/>
        <v>2.835287369864788E-2</v>
      </c>
      <c r="G22" s="2">
        <f t="shared" si="2"/>
        <v>9.2601061458437148E-2</v>
      </c>
      <c r="H22" s="2"/>
      <c r="I22" s="30">
        <v>17</v>
      </c>
      <c r="J22" s="2">
        <f>'raw snags'!B35</f>
        <v>12.8</v>
      </c>
      <c r="K22" s="2" t="str">
        <f>'raw snags'!D35</f>
        <v> </v>
      </c>
      <c r="L22" s="2">
        <f t="shared" si="3"/>
        <v>1.2867963509103793E-2</v>
      </c>
      <c r="M22" s="2"/>
      <c r="N22" s="2"/>
    </row>
    <row r="23" spans="1:14" x14ac:dyDescent="0.25">
      <c r="A23" s="30">
        <v>18</v>
      </c>
      <c r="B23" s="2">
        <v>10.5</v>
      </c>
      <c r="C23" s="2">
        <v>10</v>
      </c>
      <c r="D23" s="2">
        <v>4.5999999999999996</v>
      </c>
      <c r="E23" s="2">
        <f t="shared" si="0"/>
        <v>8.6590147514568668E-3</v>
      </c>
      <c r="F23" s="2">
        <f t="shared" si="1"/>
        <v>7.8539816339744835E-3</v>
      </c>
      <c r="G23" s="2">
        <f t="shared" si="2"/>
        <v>3.796483822169365E-2</v>
      </c>
      <c r="H23" s="2"/>
      <c r="I23" s="30">
        <v>18</v>
      </c>
      <c r="J23" s="2">
        <f>'raw snags'!B36</f>
        <v>15</v>
      </c>
      <c r="K23" s="2" t="str">
        <f>'raw snags'!D36</f>
        <v> </v>
      </c>
      <c r="L23" s="2">
        <f t="shared" si="3"/>
        <v>1.7671458676442587E-2</v>
      </c>
      <c r="M23" s="2"/>
      <c r="N23" s="2"/>
    </row>
    <row r="24" spans="1:14" x14ac:dyDescent="0.25">
      <c r="A24" s="30">
        <v>19</v>
      </c>
      <c r="B24" s="2" t="str">
        <f>'raw CWD'!B26</f>
        <v> </v>
      </c>
      <c r="C24" s="2" t="str">
        <f>'raw CWD'!C26</f>
        <v> </v>
      </c>
      <c r="D24" s="2" t="str">
        <f>'raw CWD'!D26</f>
        <v> </v>
      </c>
      <c r="E24" s="2"/>
      <c r="F24" s="2"/>
      <c r="G24" s="2"/>
      <c r="H24" s="2"/>
      <c r="I24" s="30">
        <v>19</v>
      </c>
      <c r="J24" s="2">
        <f>'raw snags'!B37</f>
        <v>66.2</v>
      </c>
      <c r="K24" s="2">
        <f>'raw snags'!D37</f>
        <v>1</v>
      </c>
      <c r="L24" s="2">
        <f t="shared" si="3"/>
        <v>0.34419603271995136</v>
      </c>
      <c r="M24" s="2"/>
      <c r="N24" s="2"/>
    </row>
    <row r="25" spans="1:14" x14ac:dyDescent="0.25">
      <c r="A25" s="30">
        <v>20</v>
      </c>
      <c r="B25" s="2" t="str">
        <f>'raw CWD'!B27</f>
        <v> </v>
      </c>
      <c r="C25" s="2" t="str">
        <f>'raw CWD'!C27</f>
        <v> </v>
      </c>
      <c r="D25" s="2" t="str">
        <f>'raw CWD'!D27</f>
        <v> </v>
      </c>
      <c r="E25" s="2"/>
      <c r="F25" s="2"/>
      <c r="G25" s="2"/>
      <c r="H25" s="2"/>
      <c r="I25" s="30">
        <v>20</v>
      </c>
      <c r="J25" s="2">
        <f>'raw snags'!B38</f>
        <v>12.7</v>
      </c>
      <c r="K25" s="2" t="str">
        <f>'raw snags'!D38</f>
        <v> </v>
      </c>
      <c r="L25" s="2">
        <f t="shared" si="3"/>
        <v>1.2667686977437443E-2</v>
      </c>
      <c r="M25" s="2"/>
      <c r="N25" s="2"/>
    </row>
    <row r="26" spans="1:14" x14ac:dyDescent="0.25">
      <c r="A26" s="30">
        <v>21</v>
      </c>
      <c r="B26" s="2" t="str">
        <f>'raw CWD'!B28</f>
        <v> </v>
      </c>
      <c r="C26" s="2" t="str">
        <f>'raw CWD'!C28</f>
        <v> </v>
      </c>
      <c r="D26" s="2" t="str">
        <f>'raw CWD'!D28</f>
        <v> </v>
      </c>
      <c r="E26" s="2"/>
      <c r="F26" s="2"/>
      <c r="G26" s="2"/>
      <c r="H26" s="2"/>
      <c r="I26" s="30">
        <v>21</v>
      </c>
      <c r="J26" s="2">
        <f>'raw snags'!B39</f>
        <v>91</v>
      </c>
      <c r="K26" s="2">
        <f>'raw snags'!D39</f>
        <v>2</v>
      </c>
      <c r="L26" s="2">
        <f t="shared" si="3"/>
        <v>0.6503882191094269</v>
      </c>
      <c r="M26" s="2"/>
      <c r="N26" s="2"/>
    </row>
    <row r="27" spans="1:14" x14ac:dyDescent="0.25">
      <c r="A27" s="30">
        <v>22</v>
      </c>
      <c r="B27" s="2" t="str">
        <f>'raw CWD'!B29</f>
        <v> </v>
      </c>
      <c r="C27" s="2" t="str">
        <f>'raw CWD'!C29</f>
        <v> </v>
      </c>
      <c r="D27" s="2" t="str">
        <f>'raw CWD'!D29</f>
        <v> </v>
      </c>
      <c r="E27" s="2"/>
      <c r="F27" s="2"/>
      <c r="G27" s="2"/>
      <c r="H27" s="2"/>
      <c r="I27" s="30">
        <v>22</v>
      </c>
      <c r="J27" s="2">
        <f>'raw snags'!B40</f>
        <v>21.1</v>
      </c>
      <c r="K27" s="2" t="str">
        <f>'raw snags'!D40</f>
        <v> </v>
      </c>
      <c r="L27" s="2">
        <f t="shared" si="3"/>
        <v>3.4966711632617796E-2</v>
      </c>
      <c r="M27" s="2"/>
      <c r="N27" s="2"/>
    </row>
    <row r="28" spans="1:14" x14ac:dyDescent="0.25">
      <c r="A28" s="30">
        <v>23</v>
      </c>
      <c r="B28" s="2" t="str">
        <f>'raw CWD'!B30</f>
        <v> </v>
      </c>
      <c r="C28" s="2" t="str">
        <f>'raw CWD'!C30</f>
        <v> </v>
      </c>
      <c r="D28" s="2" t="str">
        <f>'raw CWD'!D30</f>
        <v> </v>
      </c>
      <c r="E28" s="2"/>
      <c r="F28" s="2"/>
      <c r="G28" s="2"/>
      <c r="H28" s="2"/>
      <c r="I28" s="30">
        <v>23</v>
      </c>
      <c r="J28" s="2">
        <f>'raw snags'!B41</f>
        <v>22.6</v>
      </c>
      <c r="K28" s="2" t="str">
        <f>'raw snags'!D41</f>
        <v> </v>
      </c>
      <c r="L28" s="2">
        <f t="shared" si="3"/>
        <v>4.0114996593688071E-2</v>
      </c>
      <c r="M28" s="2"/>
      <c r="N28" s="2"/>
    </row>
    <row r="29" spans="1:14" x14ac:dyDescent="0.25">
      <c r="A29" s="30">
        <v>24</v>
      </c>
      <c r="B29" s="2" t="str">
        <f>'raw CWD'!B31</f>
        <v> </v>
      </c>
      <c r="C29" s="2" t="str">
        <f>'raw CWD'!C31</f>
        <v> </v>
      </c>
      <c r="D29" s="2" t="str">
        <f>'raw CWD'!D31</f>
        <v> </v>
      </c>
      <c r="E29" s="2"/>
      <c r="F29" s="2"/>
      <c r="G29" s="2"/>
      <c r="H29" s="2"/>
      <c r="I29" s="30">
        <v>24</v>
      </c>
      <c r="J29" s="2">
        <f>'raw snags'!B42</f>
        <v>11</v>
      </c>
      <c r="K29" s="2">
        <f>'raw snags'!D42</f>
        <v>3</v>
      </c>
      <c r="L29" s="2">
        <f t="shared" si="3"/>
        <v>9.5033177771091243E-3</v>
      </c>
      <c r="M29" s="2"/>
      <c r="N29" s="2"/>
    </row>
    <row r="30" spans="1:14" x14ac:dyDescent="0.25">
      <c r="A30" s="30">
        <v>25</v>
      </c>
      <c r="B30" s="2" t="str">
        <f>'raw CWD'!B32</f>
        <v> </v>
      </c>
      <c r="C30" s="2" t="str">
        <f>'raw CWD'!C32</f>
        <v> </v>
      </c>
      <c r="D30" s="2" t="str">
        <f>'raw CWD'!D32</f>
        <v> </v>
      </c>
      <c r="E30" s="2"/>
      <c r="F30" s="2"/>
      <c r="G30" s="2"/>
      <c r="H30" s="2"/>
      <c r="I30" s="30">
        <v>25</v>
      </c>
      <c r="J30" s="2">
        <f>'raw snags'!B43</f>
        <v>19.8</v>
      </c>
      <c r="K30" s="2" t="str">
        <f>'raw snags'!D43</f>
        <v> </v>
      </c>
      <c r="L30" s="2">
        <f t="shared" si="3"/>
        <v>3.0790749597833563E-2</v>
      </c>
      <c r="M30" s="2"/>
      <c r="N30" s="2"/>
    </row>
    <row r="31" spans="1:14" x14ac:dyDescent="0.25">
      <c r="A31" s="30">
        <v>26</v>
      </c>
      <c r="B31" s="2" t="str">
        <f>'raw CWD'!B33</f>
        <v> </v>
      </c>
      <c r="C31" s="2" t="str">
        <f>'raw CWD'!C33</f>
        <v> </v>
      </c>
      <c r="D31" s="2" t="str">
        <f>'raw CWD'!D33</f>
        <v> </v>
      </c>
      <c r="E31" s="2"/>
      <c r="F31" s="2"/>
      <c r="G31" s="2"/>
      <c r="H31" s="2"/>
      <c r="I31" s="30">
        <v>26</v>
      </c>
      <c r="J31" s="2">
        <f>'raw snags'!B44</f>
        <v>17.8</v>
      </c>
      <c r="K31" s="2" t="str">
        <f>'raw snags'!D44</f>
        <v> </v>
      </c>
      <c r="L31" s="2">
        <f t="shared" si="3"/>
        <v>2.4884555409084755E-2</v>
      </c>
      <c r="M31" s="2"/>
      <c r="N31" s="2"/>
    </row>
    <row r="32" spans="1:14" x14ac:dyDescent="0.25">
      <c r="A32" s="30">
        <v>27</v>
      </c>
      <c r="B32" s="2" t="str">
        <f>'raw CWD'!B34</f>
        <v> </v>
      </c>
      <c r="C32" s="2" t="str">
        <f>'raw CWD'!C34</f>
        <v> </v>
      </c>
      <c r="D32" s="2" t="str">
        <f>'raw CWD'!D34</f>
        <v> </v>
      </c>
      <c r="E32" s="2"/>
      <c r="F32" s="2"/>
      <c r="G32" s="2"/>
      <c r="H32" s="2"/>
      <c r="I32" s="30">
        <v>27</v>
      </c>
      <c r="J32" s="2">
        <f>'raw snags'!B45</f>
        <v>13.9</v>
      </c>
      <c r="K32" s="2">
        <f>'raw snags'!D45</f>
        <v>1.5</v>
      </c>
      <c r="L32" s="2">
        <f t="shared" si="3"/>
        <v>1.5174677915002098E-2</v>
      </c>
      <c r="M32" s="2"/>
      <c r="N32" s="2"/>
    </row>
    <row r="33" spans="1:14" x14ac:dyDescent="0.25">
      <c r="A33" s="30">
        <v>28</v>
      </c>
      <c r="B33" s="2" t="str">
        <f>'raw CWD'!B35</f>
        <v> </v>
      </c>
      <c r="C33" s="2" t="str">
        <f>'raw CWD'!C35</f>
        <v> </v>
      </c>
      <c r="D33" s="2" t="str">
        <f>'raw CWD'!D35</f>
        <v> </v>
      </c>
      <c r="E33" s="2"/>
      <c r="F33" s="2"/>
      <c r="G33" s="2"/>
      <c r="H33" s="2"/>
      <c r="I33" s="30">
        <v>28</v>
      </c>
      <c r="J33" s="2">
        <f>'raw snags'!B46</f>
        <v>18.8</v>
      </c>
      <c r="K33" s="2" t="str">
        <f>'raw snags'!D46</f>
        <v> </v>
      </c>
      <c r="L33" s="2">
        <f t="shared" si="3"/>
        <v>2.7759112687119416E-2</v>
      </c>
      <c r="M33" s="2"/>
      <c r="N33" s="2"/>
    </row>
    <row r="34" spans="1:14" x14ac:dyDescent="0.25">
      <c r="A34" s="30">
        <v>29</v>
      </c>
      <c r="B34" s="2" t="str">
        <f>'raw CWD'!B36</f>
        <v> </v>
      </c>
      <c r="C34" s="2" t="str">
        <f>'raw CWD'!C36</f>
        <v> </v>
      </c>
      <c r="D34" s="2" t="str">
        <f>'raw CWD'!D36</f>
        <v> </v>
      </c>
      <c r="E34" s="2"/>
      <c r="F34" s="2"/>
      <c r="G34" s="2"/>
      <c r="H34" s="2"/>
      <c r="I34" s="30">
        <v>29</v>
      </c>
      <c r="J34" s="2">
        <f>'raw snags'!B47</f>
        <v>38.9</v>
      </c>
      <c r="K34" s="2" t="str">
        <f>'raw snags'!D47</f>
        <v> </v>
      </c>
      <c r="L34" s="2">
        <f t="shared" si="3"/>
        <v>0.11884723548346526</v>
      </c>
      <c r="M34" s="2"/>
      <c r="N34" s="2"/>
    </row>
    <row r="35" spans="1:14" x14ac:dyDescent="0.25">
      <c r="A35" s="30">
        <v>30</v>
      </c>
      <c r="B35" s="2" t="str">
        <f>'raw CWD'!B37</f>
        <v> </v>
      </c>
      <c r="C35" s="2" t="str">
        <f>'raw CWD'!C37</f>
        <v> </v>
      </c>
      <c r="D35" s="2" t="str">
        <f>'raw CWD'!D37</f>
        <v> </v>
      </c>
      <c r="E35" s="2"/>
      <c r="F35" s="2"/>
      <c r="G35" s="2"/>
      <c r="H35" s="2"/>
      <c r="I35" s="30">
        <v>30</v>
      </c>
      <c r="J35" s="2">
        <f>'raw snags'!B48</f>
        <v>120</v>
      </c>
      <c r="K35" s="2">
        <f>'raw snags'!D48</f>
        <v>0.5</v>
      </c>
      <c r="L35" s="2">
        <f t="shared" si="3"/>
        <v>1.1309733552923256</v>
      </c>
      <c r="M35" s="2"/>
      <c r="N35" s="2"/>
    </row>
    <row r="36" spans="1:14" x14ac:dyDescent="0.25">
      <c r="A36" s="30">
        <v>31</v>
      </c>
      <c r="B36" s="2" t="str">
        <f>'raw CWD'!B38</f>
        <v> </v>
      </c>
      <c r="C36" s="2" t="str">
        <f>'raw CWD'!C38</f>
        <v> </v>
      </c>
      <c r="D36" s="2" t="str">
        <f>'raw CWD'!D38</f>
        <v> </v>
      </c>
      <c r="E36" s="2"/>
      <c r="F36" s="2"/>
      <c r="G36" s="2"/>
      <c r="H36" s="2"/>
      <c r="I36" s="30">
        <v>31</v>
      </c>
      <c r="J36" s="2">
        <f>'raw snags'!B49</f>
        <v>20.6</v>
      </c>
      <c r="K36" s="2" t="str">
        <f>'raw snags'!D49</f>
        <v> </v>
      </c>
      <c r="L36" s="2">
        <f t="shared" si="3"/>
        <v>3.3329156461934122E-2</v>
      </c>
      <c r="M36" s="2"/>
      <c r="N36" s="2"/>
    </row>
    <row r="37" spans="1:14" x14ac:dyDescent="0.25">
      <c r="A37" s="30">
        <v>32</v>
      </c>
      <c r="B37" s="2" t="str">
        <f>'raw CWD'!B39</f>
        <v> </v>
      </c>
      <c r="C37" s="2" t="str">
        <f>'raw CWD'!C39</f>
        <v> </v>
      </c>
      <c r="D37" s="2" t="str">
        <f>'raw CWD'!D39</f>
        <v> </v>
      </c>
      <c r="E37" s="2"/>
      <c r="F37" s="2"/>
      <c r="G37" s="2"/>
      <c r="H37" s="2"/>
      <c r="I37" s="30">
        <v>32</v>
      </c>
      <c r="J37" s="2">
        <f>'raw snags'!B50</f>
        <v>23.1</v>
      </c>
      <c r="K37" s="2" t="str">
        <f>'raw snags'!D50</f>
        <v> </v>
      </c>
      <c r="L37" s="2">
        <f t="shared" si="3"/>
        <v>4.1909631397051235E-2</v>
      </c>
      <c r="M37" s="2"/>
      <c r="N37" s="2"/>
    </row>
    <row r="38" spans="1:14" x14ac:dyDescent="0.25">
      <c r="A38" s="30">
        <v>33</v>
      </c>
      <c r="B38" s="2" t="str">
        <f>'raw CWD'!B40</f>
        <v> </v>
      </c>
      <c r="C38" s="2" t="str">
        <f>'raw CWD'!C40</f>
        <v> </v>
      </c>
      <c r="D38" s="2" t="str">
        <f>'raw CWD'!D40</f>
        <v> </v>
      </c>
      <c r="E38" s="2"/>
      <c r="F38" s="2"/>
      <c r="G38" s="2"/>
      <c r="H38" s="2"/>
      <c r="I38" s="30">
        <v>33</v>
      </c>
      <c r="J38" s="2">
        <f>'raw snags'!B51</f>
        <v>12.5</v>
      </c>
      <c r="K38" s="2">
        <f>'raw snags'!D51</f>
        <v>2</v>
      </c>
      <c r="L38" s="2">
        <f t="shared" si="3"/>
        <v>1.2271846303085129E-2</v>
      </c>
      <c r="M38" s="2"/>
      <c r="N38" s="2"/>
    </row>
    <row r="39" spans="1:14" x14ac:dyDescent="0.25">
      <c r="A39" s="30">
        <v>34</v>
      </c>
      <c r="B39" s="2" t="str">
        <f>'raw CWD'!B41</f>
        <v> </v>
      </c>
      <c r="C39" s="2" t="str">
        <f>'raw CWD'!C41</f>
        <v> </v>
      </c>
      <c r="D39" s="2" t="str">
        <f>'raw CWD'!D41</f>
        <v> </v>
      </c>
      <c r="E39" s="2"/>
      <c r="F39" s="2"/>
      <c r="G39" s="2"/>
      <c r="H39" s="2"/>
      <c r="I39" s="30">
        <v>34</v>
      </c>
      <c r="J39" s="2">
        <f>'raw snags'!B52</f>
        <v>75.3</v>
      </c>
      <c r="K39" s="2">
        <f>'raw snags'!D52</f>
        <v>1</v>
      </c>
      <c r="L39" s="2">
        <f t="shared" si="3"/>
        <v>0.44532782722982367</v>
      </c>
      <c r="M39" s="2"/>
      <c r="N39" s="2"/>
    </row>
    <row r="40" spans="1:14" x14ac:dyDescent="0.25">
      <c r="A40" s="30">
        <v>35</v>
      </c>
      <c r="B40" s="2" t="str">
        <f>'raw CWD'!B42</f>
        <v> </v>
      </c>
      <c r="C40" s="2" t="str">
        <f>'raw CWD'!C42</f>
        <v> </v>
      </c>
      <c r="D40" s="2" t="str">
        <f>'raw CWD'!D42</f>
        <v> </v>
      </c>
      <c r="E40" s="2"/>
      <c r="F40" s="2"/>
      <c r="G40" s="2"/>
      <c r="H40" s="2"/>
      <c r="I40" s="30">
        <v>35</v>
      </c>
      <c r="J40" s="2">
        <f>'raw snags'!B53</f>
        <v>31</v>
      </c>
      <c r="K40" s="2" t="str">
        <f>'raw snags'!D53</f>
        <v> </v>
      </c>
      <c r="L40" s="2">
        <f t="shared" si="3"/>
        <v>7.5476763502494784E-2</v>
      </c>
      <c r="M40" s="2"/>
      <c r="N40" s="2"/>
    </row>
    <row r="41" spans="1:14" x14ac:dyDescent="0.25">
      <c r="A41" s="30">
        <v>36</v>
      </c>
      <c r="B41" s="2" t="str">
        <f>'raw CWD'!B43</f>
        <v> </v>
      </c>
      <c r="C41" s="2" t="str">
        <f>'raw CWD'!C43</f>
        <v> </v>
      </c>
      <c r="D41" s="2" t="str">
        <f>'raw CWD'!D43</f>
        <v> </v>
      </c>
      <c r="E41" s="2"/>
      <c r="F41" s="2"/>
      <c r="G41" s="2"/>
      <c r="H41" s="2"/>
      <c r="I41" s="30">
        <v>36</v>
      </c>
      <c r="J41" s="2">
        <f>'raw snags'!B54</f>
        <v>23.6</v>
      </c>
      <c r="K41" s="2" t="str">
        <f>'raw snags'!D54</f>
        <v> </v>
      </c>
      <c r="L41" s="2">
        <f t="shared" si="3"/>
        <v>4.374353610858428E-2</v>
      </c>
      <c r="M41" s="2"/>
      <c r="N41" s="2"/>
    </row>
    <row r="42" spans="1:14" x14ac:dyDescent="0.25">
      <c r="A42" s="30">
        <v>37</v>
      </c>
      <c r="B42" s="2" t="str">
        <f>'raw CWD'!B44</f>
        <v> </v>
      </c>
      <c r="C42" s="2" t="str">
        <f>'raw CWD'!C44</f>
        <v> </v>
      </c>
      <c r="D42" s="2" t="str">
        <f>'raw CWD'!D44</f>
        <v> </v>
      </c>
      <c r="E42" s="2"/>
      <c r="F42" s="2"/>
      <c r="G42" s="2"/>
      <c r="H42" s="2"/>
      <c r="I42" s="30">
        <v>37</v>
      </c>
      <c r="J42" s="2">
        <f>'raw snags'!B55</f>
        <v>26.5</v>
      </c>
      <c r="K42" s="2">
        <f>'raw snags'!D55</f>
        <v>2</v>
      </c>
      <c r="L42" s="2">
        <f t="shared" si="3"/>
        <v>5.5154586024585811E-2</v>
      </c>
      <c r="M42" s="2"/>
      <c r="N42" s="2"/>
    </row>
    <row r="43" spans="1:14" x14ac:dyDescent="0.25">
      <c r="A43" s="30">
        <v>38</v>
      </c>
      <c r="B43" s="2" t="str">
        <f>'raw CWD'!B45</f>
        <v> </v>
      </c>
      <c r="C43" s="2" t="str">
        <f>'raw CWD'!C45</f>
        <v> </v>
      </c>
      <c r="D43" s="2" t="str">
        <f>'raw CWD'!D45</f>
        <v> </v>
      </c>
      <c r="E43" s="2"/>
      <c r="F43" s="2"/>
      <c r="G43" s="2"/>
      <c r="H43" s="2"/>
      <c r="I43" s="30">
        <v>38</v>
      </c>
      <c r="J43" s="2">
        <f>'raw snags'!B56</f>
        <v>29.7</v>
      </c>
      <c r="K43" s="2">
        <f>'raw snags'!D56</f>
        <v>1.5</v>
      </c>
      <c r="L43" s="2">
        <f t="shared" si="3"/>
        <v>6.9279186595125511E-2</v>
      </c>
      <c r="M43" s="2"/>
      <c r="N43" s="2"/>
    </row>
    <row r="44" spans="1:14" x14ac:dyDescent="0.25">
      <c r="A44" s="30">
        <v>39</v>
      </c>
      <c r="B44" s="2" t="str">
        <f>'raw CWD'!B46</f>
        <v> </v>
      </c>
      <c r="C44" s="2" t="str">
        <f>'raw CWD'!C46</f>
        <v> </v>
      </c>
      <c r="D44" s="2" t="str">
        <f>'raw CWD'!D46</f>
        <v> </v>
      </c>
      <c r="E44" s="2"/>
      <c r="F44" s="2"/>
      <c r="G44" s="2"/>
      <c r="H44" s="2"/>
      <c r="I44" s="30">
        <v>39</v>
      </c>
      <c r="J44" s="2">
        <f>'raw snags'!B57</f>
        <v>139.4</v>
      </c>
      <c r="K44" s="2">
        <f>'raw snags'!D57</f>
        <v>1.5</v>
      </c>
      <c r="L44" s="2">
        <f t="shared" si="3"/>
        <v>1.5262139854478038</v>
      </c>
      <c r="M44" s="2"/>
      <c r="N44" s="2"/>
    </row>
    <row r="45" spans="1:14" x14ac:dyDescent="0.25">
      <c r="A45" s="30">
        <v>40</v>
      </c>
      <c r="B45" s="2" t="str">
        <f>'raw CWD'!B47</f>
        <v> </v>
      </c>
      <c r="C45" s="2" t="str">
        <f>'raw CWD'!C47</f>
        <v> </v>
      </c>
      <c r="D45" s="2" t="str">
        <f>'raw CWD'!D47</f>
        <v> </v>
      </c>
      <c r="E45" s="2"/>
      <c r="F45" s="2"/>
      <c r="G45" s="2"/>
      <c r="H45" s="2"/>
      <c r="I45" s="30">
        <v>40</v>
      </c>
      <c r="J45" s="2" t="str">
        <f>'raw snags'!B58</f>
        <v> </v>
      </c>
      <c r="K45" s="2"/>
      <c r="L45" s="2"/>
      <c r="M45" s="2"/>
      <c r="N45" s="2"/>
    </row>
    <row r="46" spans="1:14" x14ac:dyDescent="0.25">
      <c r="A46" s="30">
        <v>41</v>
      </c>
      <c r="B46" s="2" t="str">
        <f>'raw CWD'!B48</f>
        <v> </v>
      </c>
      <c r="C46" s="2" t="str">
        <f>'raw CWD'!C48</f>
        <v> </v>
      </c>
      <c r="D46" s="2" t="str">
        <f>'raw CWD'!D48</f>
        <v> </v>
      </c>
      <c r="E46" s="2"/>
      <c r="F46" s="2"/>
      <c r="G46" s="2"/>
      <c r="H46" s="2"/>
      <c r="I46" s="30">
        <v>41</v>
      </c>
      <c r="J46" s="2" t="str">
        <f>'raw snags'!B59</f>
        <v> </v>
      </c>
      <c r="K46" s="2" t="str">
        <f>'raw snags'!D59</f>
        <v> </v>
      </c>
      <c r="L46" s="2"/>
      <c r="M46" s="2"/>
      <c r="N46" s="2"/>
    </row>
    <row r="47" spans="1:14" x14ac:dyDescent="0.25">
      <c r="A47" s="30">
        <v>42</v>
      </c>
      <c r="B47" s="2" t="str">
        <f>'raw CWD'!B49</f>
        <v> </v>
      </c>
      <c r="C47" s="2" t="str">
        <f>'raw CWD'!C49</f>
        <v> </v>
      </c>
      <c r="D47" s="2" t="str">
        <f>'raw CWD'!D49</f>
        <v> </v>
      </c>
      <c r="E47" s="2"/>
      <c r="F47" s="2"/>
      <c r="G47" s="2"/>
      <c r="H47" s="2"/>
      <c r="I47" s="30">
        <v>42</v>
      </c>
      <c r="J47" s="2" t="str">
        <f>'raw snags'!B60</f>
        <v> </v>
      </c>
      <c r="K47" s="2" t="str">
        <f>'raw snags'!D60</f>
        <v> </v>
      </c>
      <c r="L47" s="2"/>
      <c r="M47" s="2"/>
      <c r="N47" s="2"/>
    </row>
    <row r="48" spans="1:14" x14ac:dyDescent="0.25">
      <c r="A48" s="30">
        <v>43</v>
      </c>
      <c r="B48" s="2" t="str">
        <f>'raw CWD'!B50</f>
        <v> </v>
      </c>
      <c r="C48" s="2" t="str">
        <f>'raw CWD'!C50</f>
        <v> </v>
      </c>
      <c r="D48" s="2" t="str">
        <f>'raw CWD'!D50</f>
        <v> </v>
      </c>
      <c r="E48" s="2"/>
      <c r="F48" s="2"/>
      <c r="G48" s="2"/>
      <c r="H48" s="2"/>
      <c r="I48" s="30">
        <v>43</v>
      </c>
      <c r="J48" s="2" t="str">
        <f>'raw snags'!B61</f>
        <v> </v>
      </c>
      <c r="K48" s="2" t="str">
        <f>'raw snags'!D61</f>
        <v> </v>
      </c>
      <c r="L48" s="2"/>
      <c r="M48" s="2"/>
      <c r="N48" s="2"/>
    </row>
    <row r="49" spans="1:14" x14ac:dyDescent="0.25">
      <c r="A49" s="30">
        <v>44</v>
      </c>
      <c r="B49" s="2" t="str">
        <f>'raw CWD'!B51</f>
        <v> </v>
      </c>
      <c r="C49" s="2" t="str">
        <f>'raw CWD'!C51</f>
        <v> </v>
      </c>
      <c r="D49" s="2" t="str">
        <f>'raw CWD'!D51</f>
        <v> </v>
      </c>
      <c r="E49" s="2"/>
      <c r="F49" s="2"/>
      <c r="G49" s="2"/>
      <c r="H49" s="2"/>
      <c r="I49" s="30">
        <v>44</v>
      </c>
      <c r="J49" s="2" t="str">
        <f>'raw snags'!B62</f>
        <v> </v>
      </c>
      <c r="K49" s="2" t="str">
        <f>'raw snags'!D62</f>
        <v> </v>
      </c>
      <c r="L49" s="2"/>
      <c r="M49" s="2"/>
      <c r="N49" s="2"/>
    </row>
    <row r="50" spans="1:14" x14ac:dyDescent="0.25">
      <c r="A50" s="30">
        <v>45</v>
      </c>
      <c r="B50" s="2" t="str">
        <f>'raw CWD'!B52</f>
        <v> </v>
      </c>
      <c r="C50" s="2" t="str">
        <f>'raw CWD'!C52</f>
        <v> </v>
      </c>
      <c r="D50" s="2" t="str">
        <f>'raw CWD'!D52</f>
        <v> </v>
      </c>
      <c r="E50" s="2"/>
      <c r="F50" s="2"/>
      <c r="G50" s="2"/>
      <c r="H50" s="2"/>
      <c r="I50" s="30">
        <v>45</v>
      </c>
      <c r="J50" s="2" t="str">
        <f>'raw snags'!B63</f>
        <v> </v>
      </c>
      <c r="K50" s="2" t="str">
        <f>'raw snags'!D63</f>
        <v> </v>
      </c>
      <c r="L50" s="2"/>
      <c r="M50" s="2"/>
      <c r="N50" s="2"/>
    </row>
    <row r="51" spans="1:14" x14ac:dyDescent="0.25">
      <c r="A51" s="30">
        <v>46</v>
      </c>
      <c r="B51" s="2" t="str">
        <f>'raw CWD'!B53</f>
        <v> </v>
      </c>
      <c r="C51" s="2" t="str">
        <f>'raw CWD'!C53</f>
        <v> </v>
      </c>
      <c r="D51" s="2" t="str">
        <f>'raw CWD'!D53</f>
        <v> </v>
      </c>
      <c r="E51" s="2"/>
      <c r="F51" s="2"/>
      <c r="G51" s="2"/>
      <c r="H51" s="2"/>
      <c r="I51" s="30">
        <v>46</v>
      </c>
      <c r="J51" s="2" t="str">
        <f>'raw snags'!B64</f>
        <v> </v>
      </c>
      <c r="K51" s="2" t="str">
        <f>'raw snags'!D64</f>
        <v> </v>
      </c>
      <c r="L51" s="2"/>
      <c r="M51" s="2"/>
      <c r="N51" s="2"/>
    </row>
    <row r="52" spans="1:14" x14ac:dyDescent="0.25">
      <c r="A52" s="30">
        <v>47</v>
      </c>
      <c r="B52" s="2" t="str">
        <f>'raw CWD'!B54</f>
        <v> </v>
      </c>
      <c r="C52" s="2" t="str">
        <f>'raw CWD'!C54</f>
        <v> </v>
      </c>
      <c r="D52" s="2" t="str">
        <f>'raw CWD'!D54</f>
        <v> </v>
      </c>
      <c r="E52" s="2"/>
      <c r="F52" s="2"/>
      <c r="G52" s="2"/>
      <c r="H52" s="2"/>
      <c r="I52" s="30">
        <v>47</v>
      </c>
      <c r="J52" s="2" t="str">
        <f>'raw snags'!B65</f>
        <v> </v>
      </c>
      <c r="K52" s="2" t="str">
        <f>'raw snags'!D65</f>
        <v> </v>
      </c>
      <c r="L52" s="2"/>
      <c r="M52" s="2"/>
      <c r="N52" s="2"/>
    </row>
    <row r="53" spans="1:14" x14ac:dyDescent="0.25">
      <c r="A53" s="30">
        <v>48</v>
      </c>
      <c r="B53" s="2" t="str">
        <f>'raw CWD'!B55</f>
        <v> </v>
      </c>
      <c r="C53" s="2" t="str">
        <f>'raw CWD'!C55</f>
        <v> </v>
      </c>
      <c r="D53" s="2" t="str">
        <f>'raw CWD'!D55</f>
        <v> </v>
      </c>
      <c r="E53" s="2"/>
      <c r="F53" s="2"/>
      <c r="G53" s="2"/>
      <c r="H53" s="2"/>
      <c r="I53" s="30">
        <v>48</v>
      </c>
      <c r="J53" s="2" t="str">
        <f>'raw snags'!B66</f>
        <v> </v>
      </c>
      <c r="K53" s="2" t="str">
        <f>'raw snags'!D66</f>
        <v> </v>
      </c>
      <c r="L53" s="2"/>
      <c r="M53" s="2"/>
      <c r="N53" s="2"/>
    </row>
    <row r="54" spans="1:14" x14ac:dyDescent="0.25">
      <c r="A54" s="30">
        <v>49</v>
      </c>
      <c r="B54" s="2" t="str">
        <f>'raw CWD'!B56</f>
        <v> </v>
      </c>
      <c r="C54" s="2" t="str">
        <f>'raw CWD'!C56</f>
        <v> </v>
      </c>
      <c r="D54" s="2" t="str">
        <f>'raw CWD'!D56</f>
        <v> </v>
      </c>
      <c r="E54" s="2"/>
      <c r="F54" s="2"/>
      <c r="G54" s="2"/>
      <c r="H54" s="2"/>
      <c r="I54" s="30">
        <v>49</v>
      </c>
      <c r="J54" s="2" t="str">
        <f>'raw snags'!B67</f>
        <v> </v>
      </c>
      <c r="K54" s="2" t="str">
        <f>'raw snags'!D67</f>
        <v> </v>
      </c>
      <c r="L54" s="2"/>
      <c r="M54" s="2"/>
      <c r="N54" s="2"/>
    </row>
    <row r="55" spans="1:14" x14ac:dyDescent="0.25">
      <c r="A55" s="30">
        <v>50</v>
      </c>
      <c r="B55" s="2" t="str">
        <f>'raw CWD'!B57</f>
        <v> </v>
      </c>
      <c r="C55" s="2" t="str">
        <f>'raw CWD'!C57</f>
        <v> </v>
      </c>
      <c r="D55" s="2" t="str">
        <f>'raw CWD'!D57</f>
        <v> </v>
      </c>
      <c r="E55" s="2"/>
      <c r="F55" s="2"/>
      <c r="G55" s="2"/>
      <c r="H55" s="2"/>
      <c r="I55" s="30">
        <v>50</v>
      </c>
      <c r="J55" s="2" t="str">
        <f>'raw snags'!B68</f>
        <v> </v>
      </c>
      <c r="K55" s="2" t="str">
        <f>'raw snags'!D68</f>
        <v> </v>
      </c>
      <c r="L55" s="2"/>
      <c r="M55" s="2"/>
      <c r="N55" s="2"/>
    </row>
    <row r="56" spans="1:14" x14ac:dyDescent="0.25">
      <c r="A56" s="30">
        <v>51</v>
      </c>
      <c r="B56" s="2" t="str">
        <f>'raw CWD'!B58</f>
        <v> </v>
      </c>
      <c r="C56" s="2" t="str">
        <f>'raw CWD'!C58</f>
        <v> </v>
      </c>
      <c r="D56" s="2" t="str">
        <f>'raw CWD'!D58</f>
        <v> </v>
      </c>
      <c r="E56" s="2"/>
      <c r="F56" s="2"/>
      <c r="G56" s="2"/>
      <c r="H56" s="2"/>
      <c r="I56" s="30">
        <v>51</v>
      </c>
      <c r="J56" s="2" t="str">
        <f>'raw snags'!B69</f>
        <v> </v>
      </c>
      <c r="K56" s="2" t="str">
        <f>'raw snags'!D69</f>
        <v> </v>
      </c>
      <c r="L56" s="2"/>
      <c r="M56" s="2"/>
      <c r="N56" s="2"/>
    </row>
    <row r="57" spans="1:14" x14ac:dyDescent="0.25">
      <c r="A57" s="30">
        <v>52</v>
      </c>
      <c r="B57" s="2" t="str">
        <f>'raw CWD'!B59</f>
        <v> </v>
      </c>
      <c r="C57" s="2" t="str">
        <f>'raw CWD'!C59</f>
        <v> </v>
      </c>
      <c r="D57" s="2" t="str">
        <f>'raw CWD'!D59</f>
        <v> </v>
      </c>
      <c r="E57" s="2"/>
      <c r="F57" s="2"/>
      <c r="G57" s="2"/>
      <c r="H57" s="2"/>
      <c r="I57" s="30">
        <v>52</v>
      </c>
      <c r="J57" s="2" t="str">
        <f>'raw snags'!B70</f>
        <v> </v>
      </c>
      <c r="K57" s="2" t="str">
        <f>'raw snags'!D70</f>
        <v> </v>
      </c>
      <c r="L57" s="2"/>
      <c r="M57" s="2"/>
      <c r="N57" s="2"/>
    </row>
    <row r="58" spans="1:14" x14ac:dyDescent="0.25">
      <c r="A58" s="30">
        <v>53</v>
      </c>
      <c r="B58" s="2" t="str">
        <f>'raw CWD'!B60</f>
        <v> </v>
      </c>
      <c r="C58" s="2" t="str">
        <f>'raw CWD'!C60</f>
        <v> </v>
      </c>
      <c r="D58" s="2" t="str">
        <f>'raw CWD'!D60</f>
        <v> </v>
      </c>
      <c r="E58" s="2"/>
      <c r="F58" s="2"/>
      <c r="G58" s="2"/>
      <c r="H58" s="2"/>
      <c r="I58" s="30">
        <v>53</v>
      </c>
      <c r="J58" s="2" t="str">
        <f>'raw snags'!B71</f>
        <v> </v>
      </c>
      <c r="K58" s="2" t="str">
        <f>'raw snags'!D71</f>
        <v> </v>
      </c>
      <c r="L58" s="2"/>
      <c r="M58" s="2"/>
      <c r="N58" s="2"/>
    </row>
    <row r="59" spans="1:14" x14ac:dyDescent="0.25">
      <c r="A59" s="30">
        <v>54</v>
      </c>
      <c r="B59" s="2" t="str">
        <f>'raw CWD'!B61</f>
        <v> </v>
      </c>
      <c r="C59" s="2" t="str">
        <f>'raw CWD'!C61</f>
        <v> </v>
      </c>
      <c r="D59" s="2" t="str">
        <f>'raw CWD'!D61</f>
        <v> </v>
      </c>
      <c r="E59" s="2"/>
      <c r="F59" s="2"/>
      <c r="G59" s="2"/>
      <c r="H59" s="2"/>
      <c r="I59" s="30">
        <v>54</v>
      </c>
      <c r="J59" s="2" t="str">
        <f>'raw snags'!B72</f>
        <v> </v>
      </c>
      <c r="K59" s="2" t="str">
        <f>'raw snags'!D72</f>
        <v> </v>
      </c>
      <c r="L59" s="2"/>
      <c r="M59" s="2"/>
      <c r="N59" s="2"/>
    </row>
    <row r="60" spans="1:14" x14ac:dyDescent="0.25">
      <c r="A60" s="30">
        <v>55</v>
      </c>
      <c r="B60" s="2" t="str">
        <f>'raw CWD'!B62</f>
        <v> </v>
      </c>
      <c r="C60" s="2" t="str">
        <f>'raw CWD'!C62</f>
        <v> </v>
      </c>
      <c r="D60" s="2" t="str">
        <f>'raw CWD'!D62</f>
        <v> </v>
      </c>
      <c r="E60" s="2"/>
      <c r="F60" s="2"/>
      <c r="G60" s="2"/>
      <c r="H60" s="2"/>
      <c r="I60" s="30">
        <v>55</v>
      </c>
      <c r="J60" s="2" t="str">
        <f>'raw snags'!B73</f>
        <v> </v>
      </c>
      <c r="K60" s="2" t="str">
        <f>'raw snags'!D73</f>
        <v> </v>
      </c>
      <c r="L60" s="2"/>
      <c r="M60" s="2"/>
      <c r="N60" s="2"/>
    </row>
    <row r="61" spans="1:14" x14ac:dyDescent="0.25">
      <c r="A61" s="30">
        <v>56</v>
      </c>
      <c r="B61" s="2" t="str">
        <f>'raw CWD'!B63</f>
        <v> </v>
      </c>
      <c r="C61" s="2" t="str">
        <f>'raw CWD'!C63</f>
        <v> </v>
      </c>
      <c r="D61" s="2" t="str">
        <f>'raw CWD'!D63</f>
        <v> </v>
      </c>
      <c r="E61" s="2"/>
      <c r="F61" s="2"/>
      <c r="G61" s="2"/>
      <c r="H61" s="2"/>
      <c r="I61" s="30">
        <v>56</v>
      </c>
      <c r="J61" s="2" t="str">
        <f>'raw snags'!B74</f>
        <v> </v>
      </c>
      <c r="K61" s="2" t="str">
        <f>'raw snags'!D74</f>
        <v> </v>
      </c>
      <c r="L61" s="2"/>
      <c r="M61" s="2"/>
      <c r="N61" s="2"/>
    </row>
    <row r="62" spans="1:14" x14ac:dyDescent="0.25">
      <c r="A62" s="30">
        <v>57</v>
      </c>
      <c r="B62" s="2" t="str">
        <f>'raw CWD'!B64</f>
        <v> </v>
      </c>
      <c r="C62" s="2" t="str">
        <f>'raw CWD'!C64</f>
        <v> </v>
      </c>
      <c r="D62" s="2" t="str">
        <f>'raw CWD'!D64</f>
        <v> </v>
      </c>
      <c r="E62" s="2"/>
      <c r="F62" s="2"/>
      <c r="G62" s="2"/>
      <c r="H62" s="2"/>
      <c r="I62" s="30">
        <v>57</v>
      </c>
      <c r="J62" s="2" t="str">
        <f>'raw snags'!B75</f>
        <v> </v>
      </c>
      <c r="K62" s="2" t="str">
        <f>'raw snags'!D75</f>
        <v> </v>
      </c>
      <c r="L62" s="2"/>
      <c r="M62" s="2"/>
      <c r="N62" s="2"/>
    </row>
    <row r="63" spans="1:14" x14ac:dyDescent="0.25">
      <c r="A63" s="30">
        <v>58</v>
      </c>
      <c r="B63" s="2" t="str">
        <f>'raw CWD'!B65</f>
        <v> </v>
      </c>
      <c r="C63" s="2" t="str">
        <f>'raw CWD'!C65</f>
        <v> </v>
      </c>
      <c r="D63" s="2" t="str">
        <f>'raw CWD'!D65</f>
        <v> </v>
      </c>
      <c r="E63" s="2"/>
      <c r="F63" s="2"/>
      <c r="G63" s="2"/>
      <c r="H63" s="2"/>
      <c r="I63" s="30">
        <v>58</v>
      </c>
      <c r="J63" s="2" t="str">
        <f>'raw snags'!B76</f>
        <v> </v>
      </c>
      <c r="K63" s="2" t="str">
        <f>'raw snags'!D76</f>
        <v> </v>
      </c>
      <c r="L63" s="2"/>
      <c r="M63" s="2"/>
      <c r="N63" s="2"/>
    </row>
    <row r="64" spans="1:14" x14ac:dyDescent="0.25">
      <c r="A64" s="30">
        <v>59</v>
      </c>
      <c r="B64" s="2" t="str">
        <f>'raw CWD'!B66</f>
        <v> </v>
      </c>
      <c r="C64" s="2" t="str">
        <f>'raw CWD'!C66</f>
        <v> </v>
      </c>
      <c r="D64" s="2" t="str">
        <f>'raw CWD'!D66</f>
        <v> </v>
      </c>
      <c r="E64" s="2"/>
      <c r="F64" s="2"/>
      <c r="G64" s="2"/>
      <c r="H64" s="2"/>
      <c r="I64" s="30">
        <v>59</v>
      </c>
      <c r="J64" s="2" t="str">
        <f>'raw snags'!B77</f>
        <v> </v>
      </c>
      <c r="K64" s="2" t="str">
        <f>'raw snags'!D77</f>
        <v> </v>
      </c>
      <c r="L64" s="2"/>
      <c r="M64" s="2"/>
      <c r="N64" s="2"/>
    </row>
    <row r="65" spans="1:14" x14ac:dyDescent="0.25">
      <c r="A65" s="30">
        <v>60</v>
      </c>
      <c r="B65" s="2" t="str">
        <f>'raw CWD'!B67</f>
        <v> </v>
      </c>
      <c r="C65" s="2" t="str">
        <f>'raw CWD'!C67</f>
        <v> </v>
      </c>
      <c r="D65" s="2" t="str">
        <f>'raw CWD'!D67</f>
        <v> </v>
      </c>
      <c r="E65" s="2"/>
      <c r="F65" s="2"/>
      <c r="G65" s="2"/>
      <c r="H65" s="2"/>
      <c r="I65" s="30">
        <v>60</v>
      </c>
      <c r="J65" s="2" t="str">
        <f>'raw snags'!B78</f>
        <v> </v>
      </c>
      <c r="K65" s="2" t="str">
        <f>'raw snags'!D78</f>
        <v> </v>
      </c>
      <c r="L65" s="2"/>
      <c r="M65" s="2"/>
      <c r="N65" s="2"/>
    </row>
    <row r="66" spans="1:14" x14ac:dyDescent="0.25">
      <c r="A66" s="30">
        <v>61</v>
      </c>
      <c r="B66" s="2" t="str">
        <f>'raw CWD'!B68</f>
        <v> </v>
      </c>
      <c r="C66" s="2" t="str">
        <f>'raw CWD'!C68</f>
        <v> </v>
      </c>
      <c r="D66" s="2" t="str">
        <f>'raw CWD'!D68</f>
        <v> </v>
      </c>
      <c r="E66" s="2"/>
      <c r="F66" s="2"/>
      <c r="G66" s="2"/>
      <c r="H66" s="2"/>
      <c r="I66" s="30">
        <v>61</v>
      </c>
      <c r="J66" s="2" t="str">
        <f>'raw snags'!B79</f>
        <v> </v>
      </c>
      <c r="K66" s="2" t="str">
        <f>'raw snags'!D79</f>
        <v> </v>
      </c>
      <c r="L66" s="2"/>
      <c r="M66" s="2"/>
      <c r="N66" s="2"/>
    </row>
    <row r="67" spans="1:14" x14ac:dyDescent="0.25">
      <c r="A67" s="30">
        <v>62</v>
      </c>
      <c r="B67" s="2" t="str">
        <f>'raw CWD'!B69</f>
        <v> </v>
      </c>
      <c r="C67" s="2" t="str">
        <f>'raw CWD'!C69</f>
        <v> </v>
      </c>
      <c r="D67" s="2" t="str">
        <f>'raw CWD'!D69</f>
        <v> </v>
      </c>
      <c r="E67" s="2"/>
      <c r="F67" s="2"/>
      <c r="G67" s="2"/>
      <c r="H67" s="2"/>
      <c r="I67" s="30">
        <v>62</v>
      </c>
      <c r="J67" s="2" t="str">
        <f>'raw snags'!B80</f>
        <v> </v>
      </c>
      <c r="K67" s="2" t="str">
        <f>'raw snags'!D80</f>
        <v> </v>
      </c>
      <c r="L67" s="2"/>
      <c r="M67" s="2"/>
      <c r="N67" s="2"/>
    </row>
    <row r="68" spans="1:14" x14ac:dyDescent="0.25">
      <c r="A68" s="30">
        <v>63</v>
      </c>
      <c r="B68" s="2" t="str">
        <f>'raw CWD'!B70</f>
        <v> </v>
      </c>
      <c r="C68" s="2" t="str">
        <f>'raw CWD'!C70</f>
        <v> </v>
      </c>
      <c r="D68" s="2" t="str">
        <f>'raw CWD'!D70</f>
        <v> </v>
      </c>
      <c r="E68" s="2"/>
      <c r="F68" s="2"/>
      <c r="G68" s="2"/>
      <c r="H68" s="2"/>
      <c r="I68" s="30">
        <v>63</v>
      </c>
      <c r="J68" s="2" t="str">
        <f>'raw snags'!B81</f>
        <v> </v>
      </c>
      <c r="K68" s="2" t="str">
        <f>'raw snags'!D81</f>
        <v> </v>
      </c>
      <c r="L68" s="2"/>
      <c r="M68" s="2"/>
      <c r="N68" s="2"/>
    </row>
    <row r="69" spans="1:14" x14ac:dyDescent="0.25">
      <c r="A69" s="30">
        <v>64</v>
      </c>
      <c r="B69" s="2" t="str">
        <f>'raw CWD'!B71</f>
        <v> </v>
      </c>
      <c r="C69" s="2" t="str">
        <f>'raw CWD'!C71</f>
        <v> </v>
      </c>
      <c r="D69" s="2" t="str">
        <f>'raw CWD'!D71</f>
        <v> </v>
      </c>
      <c r="E69" s="2"/>
      <c r="F69" s="2"/>
      <c r="G69" s="2"/>
      <c r="H69" s="2"/>
      <c r="I69" s="30">
        <v>64</v>
      </c>
      <c r="J69" s="2" t="str">
        <f>'raw snags'!B82</f>
        <v> </v>
      </c>
      <c r="K69" s="2" t="str">
        <f>'raw snags'!D82</f>
        <v> </v>
      </c>
      <c r="L69" s="2"/>
      <c r="M69" s="2"/>
      <c r="N69" s="2"/>
    </row>
    <row r="70" spans="1:14" x14ac:dyDescent="0.25">
      <c r="A70" s="30">
        <v>65</v>
      </c>
      <c r="B70" s="2" t="str">
        <f>'raw CWD'!B72</f>
        <v> </v>
      </c>
      <c r="C70" s="2" t="str">
        <f>'raw CWD'!C72</f>
        <v> </v>
      </c>
      <c r="D70" s="2" t="str">
        <f>'raw CWD'!D72</f>
        <v> </v>
      </c>
      <c r="E70" s="2"/>
      <c r="F70" s="2"/>
      <c r="G70" s="2"/>
      <c r="H70" s="2"/>
      <c r="I70" s="30">
        <v>65</v>
      </c>
      <c r="J70" s="2" t="str">
        <f>'raw snags'!B83</f>
        <v> </v>
      </c>
      <c r="K70" s="2" t="str">
        <f>'raw snags'!D83</f>
        <v> </v>
      </c>
      <c r="L70" s="2"/>
      <c r="M70" s="2"/>
      <c r="N70" s="2"/>
    </row>
    <row r="71" spans="1:14" x14ac:dyDescent="0.25">
      <c r="A71" s="30">
        <v>66</v>
      </c>
      <c r="B71" s="2" t="str">
        <f>'raw CWD'!B73</f>
        <v> </v>
      </c>
      <c r="C71" s="2" t="str">
        <f>'raw CWD'!C73</f>
        <v> </v>
      </c>
      <c r="D71" s="2" t="str">
        <f>'raw CWD'!D73</f>
        <v> </v>
      </c>
      <c r="E71" s="2"/>
      <c r="F71" s="2"/>
      <c r="G71" s="2"/>
      <c r="H71" s="2"/>
      <c r="I71" s="30">
        <v>66</v>
      </c>
      <c r="J71" s="2" t="str">
        <f>'raw snags'!B84</f>
        <v> </v>
      </c>
      <c r="K71" s="2" t="str">
        <f>'raw snags'!D84</f>
        <v> </v>
      </c>
      <c r="L71" s="2"/>
      <c r="M71" s="2"/>
      <c r="N71" s="2"/>
    </row>
    <row r="72" spans="1:14" x14ac:dyDescent="0.25">
      <c r="A72" s="30">
        <v>67</v>
      </c>
      <c r="B72" s="2" t="str">
        <f>'raw CWD'!B74</f>
        <v> </v>
      </c>
      <c r="C72" s="2" t="str">
        <f>'raw CWD'!C74</f>
        <v> </v>
      </c>
      <c r="D72" s="2" t="str">
        <f>'raw CWD'!D74</f>
        <v> </v>
      </c>
      <c r="E72" s="2"/>
      <c r="F72" s="2"/>
      <c r="G72" s="2"/>
      <c r="H72" s="2"/>
      <c r="I72" s="30">
        <v>67</v>
      </c>
      <c r="J72" s="2" t="str">
        <f>'raw snags'!B85</f>
        <v> </v>
      </c>
      <c r="K72" s="2" t="str">
        <f>'raw snags'!D85</f>
        <v> </v>
      </c>
      <c r="L72" s="2"/>
      <c r="M72" s="2"/>
      <c r="N72" s="2"/>
    </row>
    <row r="73" spans="1:14" x14ac:dyDescent="0.25">
      <c r="A73" s="30">
        <v>68</v>
      </c>
      <c r="B73" s="2" t="str">
        <f>'raw CWD'!B75</f>
        <v> </v>
      </c>
      <c r="C73" s="2" t="str">
        <f>'raw CWD'!C75</f>
        <v> </v>
      </c>
      <c r="D73" s="2" t="str">
        <f>'raw CWD'!D75</f>
        <v> </v>
      </c>
      <c r="E73" s="2"/>
      <c r="F73" s="2"/>
      <c r="G73" s="2"/>
      <c r="H73" s="2"/>
      <c r="I73" s="30">
        <v>68</v>
      </c>
      <c r="J73" s="2" t="str">
        <f>'raw snags'!B86</f>
        <v> </v>
      </c>
      <c r="K73" s="2" t="str">
        <f>'raw snags'!D86</f>
        <v> </v>
      </c>
      <c r="L73" s="2"/>
      <c r="M73" s="2"/>
      <c r="N73" s="2"/>
    </row>
    <row r="74" spans="1:14" x14ac:dyDescent="0.25">
      <c r="A74" s="30">
        <v>69</v>
      </c>
      <c r="B74" s="2" t="str">
        <f>'raw CWD'!B76</f>
        <v> </v>
      </c>
      <c r="C74" s="2" t="str">
        <f>'raw CWD'!C76</f>
        <v> </v>
      </c>
      <c r="D74" s="2" t="str">
        <f>'raw CWD'!D76</f>
        <v> </v>
      </c>
      <c r="E74" s="2"/>
      <c r="F74" s="2"/>
      <c r="G74" s="2"/>
      <c r="H74" s="2"/>
      <c r="I74" s="30">
        <v>69</v>
      </c>
      <c r="J74" s="2" t="str">
        <f>'raw snags'!B87</f>
        <v> </v>
      </c>
      <c r="K74" s="2" t="str">
        <f>'raw snags'!D87</f>
        <v> </v>
      </c>
      <c r="L74" s="2"/>
      <c r="M74" s="2"/>
      <c r="N74" s="2"/>
    </row>
    <row r="75" spans="1:14" x14ac:dyDescent="0.25">
      <c r="A75" s="30">
        <v>70</v>
      </c>
      <c r="B75" s="2" t="str">
        <f>'raw CWD'!B77</f>
        <v> </v>
      </c>
      <c r="C75" s="2" t="str">
        <f>'raw CWD'!C77</f>
        <v> </v>
      </c>
      <c r="D75" s="2" t="str">
        <f>'raw CWD'!D77</f>
        <v> </v>
      </c>
      <c r="E75" s="2"/>
      <c r="F75" s="2"/>
      <c r="G75" s="2"/>
      <c r="H75" s="2"/>
      <c r="I75" s="30">
        <v>70</v>
      </c>
      <c r="J75" s="2" t="str">
        <f>'raw snags'!B88</f>
        <v> </v>
      </c>
      <c r="K75" s="2" t="str">
        <f>'raw snags'!D88</f>
        <v> </v>
      </c>
      <c r="L75" s="2"/>
      <c r="M75" s="2"/>
      <c r="N75" s="2"/>
    </row>
    <row r="76" spans="1:14" x14ac:dyDescent="0.25">
      <c r="A76" s="30">
        <v>71</v>
      </c>
      <c r="B76" s="2" t="str">
        <f>'raw CWD'!B78</f>
        <v> </v>
      </c>
      <c r="C76" s="2" t="str">
        <f>'raw CWD'!C78</f>
        <v> </v>
      </c>
      <c r="D76" s="2" t="str">
        <f>'raw CWD'!D78</f>
        <v> </v>
      </c>
      <c r="E76" s="2"/>
      <c r="F76" s="2"/>
      <c r="G76" s="2"/>
      <c r="H76" s="2"/>
      <c r="I76" s="30">
        <v>71</v>
      </c>
      <c r="J76" s="2" t="str">
        <f>'raw snags'!B89</f>
        <v> </v>
      </c>
      <c r="K76" s="2" t="str">
        <f>'raw snags'!D89</f>
        <v> </v>
      </c>
      <c r="L76" s="2"/>
      <c r="M76" s="2"/>
      <c r="N76" s="2"/>
    </row>
    <row r="77" spans="1:14" x14ac:dyDescent="0.25">
      <c r="A77" s="30">
        <v>72</v>
      </c>
      <c r="B77" s="2" t="str">
        <f>'raw CWD'!B79</f>
        <v> </v>
      </c>
      <c r="C77" s="2" t="str">
        <f>'raw CWD'!C79</f>
        <v> </v>
      </c>
      <c r="D77" s="2" t="str">
        <f>'raw CWD'!D79</f>
        <v> </v>
      </c>
      <c r="E77" s="2"/>
      <c r="F77" s="2"/>
      <c r="G77" s="2"/>
      <c r="H77" s="2"/>
      <c r="I77" s="30">
        <v>72</v>
      </c>
      <c r="J77" s="2" t="str">
        <f>'raw snags'!B90</f>
        <v> </v>
      </c>
      <c r="K77" s="2" t="str">
        <f>'raw snags'!D90</f>
        <v> </v>
      </c>
      <c r="L77" s="2"/>
      <c r="M77" s="2"/>
      <c r="N77" s="2"/>
    </row>
    <row r="78" spans="1:14" x14ac:dyDescent="0.25">
      <c r="A78" s="30">
        <v>73</v>
      </c>
      <c r="B78" s="2" t="str">
        <f>'raw CWD'!B80</f>
        <v> </v>
      </c>
      <c r="C78" s="2" t="str">
        <f>'raw CWD'!C80</f>
        <v> </v>
      </c>
      <c r="D78" s="2" t="str">
        <f>'raw CWD'!D80</f>
        <v> </v>
      </c>
      <c r="E78" s="2"/>
      <c r="F78" s="2"/>
      <c r="G78" s="2"/>
      <c r="H78" s="2"/>
      <c r="I78" s="30">
        <v>73</v>
      </c>
      <c r="J78" s="2" t="str">
        <f>'raw snags'!B91</f>
        <v> </v>
      </c>
      <c r="K78" s="2" t="str">
        <f>'raw snags'!D91</f>
        <v> </v>
      </c>
      <c r="L78" s="2"/>
      <c r="M78" s="2"/>
      <c r="N78" s="2"/>
    </row>
    <row r="79" spans="1:14" x14ac:dyDescent="0.25">
      <c r="A79" s="30">
        <v>74</v>
      </c>
      <c r="B79" s="2" t="str">
        <f>'raw CWD'!B81</f>
        <v> </v>
      </c>
      <c r="C79" s="2" t="str">
        <f>'raw CWD'!C81</f>
        <v> </v>
      </c>
      <c r="D79" s="2" t="str">
        <f>'raw CWD'!D81</f>
        <v> </v>
      </c>
      <c r="E79" s="2"/>
      <c r="F79" s="2"/>
      <c r="G79" s="2"/>
      <c r="H79" s="2"/>
      <c r="I79" s="30">
        <v>74</v>
      </c>
      <c r="J79" s="2" t="str">
        <f>'raw snags'!B92</f>
        <v> </v>
      </c>
      <c r="K79" s="2" t="str">
        <f>'raw snags'!D92</f>
        <v> </v>
      </c>
      <c r="L79" s="2"/>
      <c r="M79" s="2"/>
      <c r="N79" s="2"/>
    </row>
    <row r="80" spans="1:14" x14ac:dyDescent="0.25">
      <c r="A80" s="30">
        <v>75</v>
      </c>
      <c r="B80" s="2" t="str">
        <f>'raw CWD'!B82</f>
        <v> </v>
      </c>
      <c r="C80" s="2" t="str">
        <f>'raw CWD'!C82</f>
        <v> </v>
      </c>
      <c r="D80" s="2" t="str">
        <f>'raw CWD'!D82</f>
        <v> </v>
      </c>
      <c r="E80" s="2"/>
      <c r="F80" s="2"/>
      <c r="G80" s="2"/>
      <c r="H80" s="2"/>
      <c r="I80" s="30">
        <v>75</v>
      </c>
      <c r="J80" s="2" t="str">
        <f>'raw snags'!B93</f>
        <v> </v>
      </c>
      <c r="K80" s="2" t="str">
        <f>'raw snags'!D93</f>
        <v> </v>
      </c>
      <c r="L80" s="2"/>
      <c r="M80" s="2"/>
      <c r="N80" s="2"/>
    </row>
    <row r="81" spans="1:14" x14ac:dyDescent="0.25">
      <c r="A81" s="30">
        <v>76</v>
      </c>
      <c r="B81" s="2" t="str">
        <f>'raw CWD'!B83</f>
        <v> </v>
      </c>
      <c r="C81" s="2" t="str">
        <f>'raw CWD'!C83</f>
        <v> </v>
      </c>
      <c r="D81" s="2" t="str">
        <f>'raw CWD'!D83</f>
        <v> </v>
      </c>
      <c r="E81" s="2"/>
      <c r="F81" s="2"/>
      <c r="G81" s="2"/>
      <c r="H81" s="2"/>
      <c r="I81" s="30">
        <v>76</v>
      </c>
      <c r="J81" s="2" t="str">
        <f>'raw snags'!B94</f>
        <v> </v>
      </c>
      <c r="K81" s="2" t="str">
        <f>'raw snags'!D94</f>
        <v> </v>
      </c>
      <c r="L81" s="2"/>
      <c r="M81" s="2"/>
      <c r="N81" s="2"/>
    </row>
    <row r="82" spans="1:14" x14ac:dyDescent="0.25">
      <c r="A82" s="30">
        <v>77</v>
      </c>
      <c r="B82" s="2" t="str">
        <f>'raw CWD'!B84</f>
        <v> </v>
      </c>
      <c r="C82" s="2" t="str">
        <f>'raw CWD'!C84</f>
        <v> </v>
      </c>
      <c r="D82" s="2" t="str">
        <f>'raw CWD'!D84</f>
        <v> </v>
      </c>
      <c r="E82" s="2"/>
      <c r="F82" s="2"/>
      <c r="G82" s="2"/>
      <c r="H82" s="2"/>
      <c r="I82" s="30">
        <v>77</v>
      </c>
      <c r="J82" s="2" t="str">
        <f>'raw snags'!B95</f>
        <v> </v>
      </c>
      <c r="K82" s="2" t="str">
        <f>'raw snags'!D95</f>
        <v> </v>
      </c>
      <c r="L82" s="2"/>
      <c r="M82" s="2"/>
      <c r="N82" s="2"/>
    </row>
    <row r="83" spans="1:14" x14ac:dyDescent="0.25">
      <c r="A83" s="30">
        <v>78</v>
      </c>
      <c r="B83" s="2" t="str">
        <f>'raw CWD'!B85</f>
        <v> </v>
      </c>
      <c r="C83" s="2" t="str">
        <f>'raw CWD'!C85</f>
        <v> </v>
      </c>
      <c r="D83" s="2" t="str">
        <f>'raw CWD'!D85</f>
        <v> </v>
      </c>
      <c r="E83" s="2"/>
      <c r="F83" s="2"/>
      <c r="G83" s="2"/>
      <c r="H83" s="2"/>
      <c r="I83" s="30">
        <v>78</v>
      </c>
      <c r="J83" s="2" t="str">
        <f>'raw snags'!B96</f>
        <v> </v>
      </c>
      <c r="K83" s="2" t="str">
        <f>'raw snags'!D96</f>
        <v> </v>
      </c>
      <c r="L83" s="2"/>
      <c r="M83" s="2"/>
      <c r="N83" s="2"/>
    </row>
    <row r="84" spans="1:14" x14ac:dyDescent="0.25">
      <c r="A84" s="30">
        <v>79</v>
      </c>
      <c r="B84" s="2" t="str">
        <f>'raw CWD'!B86</f>
        <v> </v>
      </c>
      <c r="C84" s="2" t="str">
        <f>'raw CWD'!C86</f>
        <v> </v>
      </c>
      <c r="D84" s="2" t="str">
        <f>'raw CWD'!D86</f>
        <v> </v>
      </c>
      <c r="E84" s="2"/>
      <c r="F84" s="2"/>
      <c r="G84" s="2"/>
      <c r="H84" s="2"/>
      <c r="I84" s="30">
        <v>79</v>
      </c>
      <c r="J84" s="2" t="str">
        <f>'raw snags'!B97</f>
        <v> </v>
      </c>
      <c r="K84" s="2" t="str">
        <f>'raw snags'!D97</f>
        <v> </v>
      </c>
      <c r="L84" s="2"/>
      <c r="M84" s="2"/>
      <c r="N84" s="2"/>
    </row>
    <row r="85" spans="1:14" x14ac:dyDescent="0.25">
      <c r="A85" s="30">
        <v>80</v>
      </c>
      <c r="B85" s="2" t="str">
        <f>'raw CWD'!B87</f>
        <v> </v>
      </c>
      <c r="C85" s="2" t="str">
        <f>'raw CWD'!C87</f>
        <v> </v>
      </c>
      <c r="D85" s="2" t="str">
        <f>'raw CWD'!D87</f>
        <v> </v>
      </c>
      <c r="E85" s="2"/>
      <c r="F85" s="2"/>
      <c r="G85" s="2"/>
      <c r="H85" s="2"/>
      <c r="I85" s="30">
        <v>80</v>
      </c>
      <c r="J85" s="2" t="str">
        <f>'raw snags'!B98</f>
        <v> </v>
      </c>
      <c r="K85" s="2" t="str">
        <f>'raw snags'!D98</f>
        <v> </v>
      </c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79" t="s">
        <v>226</v>
      </c>
      <c r="B87" s="2"/>
      <c r="C87" s="2"/>
      <c r="D87" s="2"/>
      <c r="E87" s="2"/>
      <c r="F87" s="2" t="s">
        <v>221</v>
      </c>
      <c r="G87" s="2">
        <f>SUM(G6:G85)</f>
        <v>6.3521587120897607</v>
      </c>
      <c r="H87" s="2"/>
      <c r="I87" s="79" t="s">
        <v>226</v>
      </c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 t="s">
        <v>227</v>
      </c>
      <c r="G88" s="67">
        <f>G87/$F$2</f>
        <v>155.47689480271816</v>
      </c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 t="s">
        <v>228</v>
      </c>
      <c r="J90" s="2">
        <f>COUNTIF(J6:J85,"&gt;0")</f>
        <v>39</v>
      </c>
      <c r="K90" s="2"/>
      <c r="L90" s="2">
        <f>SUM(L6:L85)</f>
        <v>10.581934920033046</v>
      </c>
      <c r="M90" s="2" t="s">
        <v>229</v>
      </c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 t="s">
        <v>230</v>
      </c>
      <c r="J91" s="67">
        <f>J90/'Slope Correction'!H16</f>
        <v>238.64323815482797</v>
      </c>
      <c r="K91" s="2"/>
      <c r="L91" s="67">
        <f>L90/'Slope Correction'!H16</f>
        <v>64.751467057957342</v>
      </c>
      <c r="M91" s="2" t="s">
        <v>231</v>
      </c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3" t="s">
        <v>142</v>
      </c>
      <c r="G94" s="3"/>
      <c r="H94" s="3"/>
      <c r="I94" s="3"/>
      <c r="J94" s="60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402F-154C-4DC7-A068-839F90D29D8F}">
  <dimension ref="A1:F98"/>
  <sheetViews>
    <sheetView topLeftCell="A23" workbookViewId="0">
      <selection activeCell="F9" sqref="F9"/>
    </sheetView>
  </sheetViews>
  <sheetFormatPr defaultRowHeight="15" x14ac:dyDescent="0.25"/>
  <cols>
    <col min="3" max="3" width="17.28515625" customWidth="1"/>
    <col min="5" max="5" width="12.5703125" customWidth="1"/>
    <col min="6" max="6" width="13.5703125" customWidth="1"/>
  </cols>
  <sheetData>
    <row r="1" spans="1:6" x14ac:dyDescent="0.25">
      <c r="A1" s="1" t="s">
        <v>22</v>
      </c>
      <c r="B1" s="1"/>
      <c r="C1" s="1"/>
      <c r="D1" s="2"/>
      <c r="E1" s="2"/>
      <c r="F1" s="2"/>
    </row>
    <row r="2" spans="1:6" x14ac:dyDescent="0.25">
      <c r="A2" s="1" t="s">
        <v>23</v>
      </c>
      <c r="B2" s="1"/>
      <c r="C2" s="4"/>
      <c r="D2" s="2"/>
      <c r="E2" s="2"/>
      <c r="F2" s="2"/>
    </row>
    <row r="3" spans="1:6" x14ac:dyDescent="0.25">
      <c r="A3" s="1"/>
      <c r="B3" s="2"/>
      <c r="C3" s="2"/>
      <c r="D3" s="2"/>
      <c r="E3" s="2"/>
      <c r="F3" s="2"/>
    </row>
    <row r="4" spans="1:6" ht="18.75" x14ac:dyDescent="0.3">
      <c r="A4" s="7" t="s">
        <v>24</v>
      </c>
      <c r="B4" s="7"/>
      <c r="C4" s="7"/>
      <c r="D4" s="7"/>
      <c r="E4" s="2"/>
      <c r="F4" s="2"/>
    </row>
    <row r="5" spans="1:6" ht="18.75" x14ac:dyDescent="0.3">
      <c r="A5" s="7"/>
      <c r="B5" s="2"/>
      <c r="C5" s="2"/>
      <c r="D5" s="2"/>
      <c r="E5" s="2"/>
      <c r="F5" s="2"/>
    </row>
    <row r="6" spans="1:6" ht="15.75" x14ac:dyDescent="0.25">
      <c r="A6" s="8" t="s">
        <v>25</v>
      </c>
      <c r="B6" s="8"/>
      <c r="C6" s="8"/>
      <c r="D6" s="90">
        <v>20.617000000000001</v>
      </c>
      <c r="E6" s="2"/>
      <c r="F6" s="2"/>
    </row>
    <row r="7" spans="1:6" x14ac:dyDescent="0.25">
      <c r="A7" s="2" t="s">
        <v>26</v>
      </c>
      <c r="B7" s="2"/>
      <c r="C7" s="2"/>
      <c r="D7" s="2"/>
      <c r="E7" s="2"/>
      <c r="F7" s="2"/>
    </row>
    <row r="8" spans="1:6" x14ac:dyDescent="0.25">
      <c r="A8" s="2" t="s">
        <v>27</v>
      </c>
      <c r="B8" s="2"/>
      <c r="C8" s="2"/>
      <c r="D8" s="2"/>
      <c r="E8" s="2"/>
      <c r="F8" s="2"/>
    </row>
    <row r="9" spans="1:6" ht="15.75" x14ac:dyDescent="0.25">
      <c r="A9" s="8"/>
      <c r="B9" s="2"/>
      <c r="C9" s="2"/>
      <c r="D9" s="2"/>
      <c r="E9" s="2"/>
      <c r="F9" s="2"/>
    </row>
    <row r="10" spans="1:6" ht="15.75" x14ac:dyDescent="0.25">
      <c r="A10" s="8" t="s">
        <v>28</v>
      </c>
      <c r="B10" s="8"/>
      <c r="C10" s="8"/>
      <c r="D10" s="8"/>
      <c r="E10" s="8"/>
      <c r="F10" s="8"/>
    </row>
    <row r="11" spans="1:6" ht="15.75" x14ac:dyDescent="0.25">
      <c r="A11" s="8" t="s">
        <v>29</v>
      </c>
      <c r="B11" s="8"/>
      <c r="C11" s="2"/>
      <c r="D11" s="2"/>
      <c r="E11" s="2"/>
      <c r="F11" s="2"/>
    </row>
    <row r="12" spans="1:6" x14ac:dyDescent="0.25">
      <c r="A12" s="4" t="s">
        <v>30</v>
      </c>
      <c r="B12" s="4"/>
      <c r="C12" s="4"/>
      <c r="D12" s="4"/>
      <c r="E12" s="4"/>
      <c r="F12" s="4"/>
    </row>
    <row r="13" spans="1:6" x14ac:dyDescent="0.25">
      <c r="A13" s="4" t="s">
        <v>31</v>
      </c>
      <c r="B13" s="4"/>
      <c r="C13" s="4"/>
      <c r="D13" s="4"/>
      <c r="E13" s="4"/>
      <c r="F13" s="4"/>
    </row>
    <row r="14" spans="1:6" x14ac:dyDescent="0.25">
      <c r="A14" s="4" t="s">
        <v>32</v>
      </c>
      <c r="B14" s="4"/>
      <c r="C14" s="4"/>
      <c r="D14" s="4"/>
      <c r="E14" s="2"/>
      <c r="F14" s="2"/>
    </row>
    <row r="15" spans="1:6" ht="15.75" x14ac:dyDescent="0.25">
      <c r="A15" s="8"/>
      <c r="B15" s="2"/>
      <c r="C15" s="2"/>
      <c r="D15" s="2"/>
      <c r="E15" s="2"/>
      <c r="F15" s="2"/>
    </row>
    <row r="16" spans="1:6" ht="18.75" x14ac:dyDescent="0.3">
      <c r="A16" s="7"/>
      <c r="B16" s="2"/>
      <c r="C16" s="9" t="s">
        <v>33</v>
      </c>
      <c r="D16" s="2"/>
      <c r="E16" s="2"/>
      <c r="F16" s="9" t="s">
        <v>34</v>
      </c>
    </row>
    <row r="17" spans="1:6" x14ac:dyDescent="0.25">
      <c r="A17" s="2"/>
      <c r="B17" s="2"/>
      <c r="C17" s="10" t="s">
        <v>35</v>
      </c>
      <c r="D17" s="11" t="s">
        <v>36</v>
      </c>
      <c r="E17" s="2"/>
      <c r="F17" s="12" t="s">
        <v>37</v>
      </c>
    </row>
    <row r="18" spans="1:6" x14ac:dyDescent="0.25">
      <c r="A18" s="6" t="s">
        <v>38</v>
      </c>
      <c r="B18" s="13" t="s">
        <v>39</v>
      </c>
      <c r="C18" s="14" t="s">
        <v>40</v>
      </c>
      <c r="D18" s="15" t="s">
        <v>41</v>
      </c>
      <c r="E18" s="13" t="s">
        <v>42</v>
      </c>
      <c r="F18" s="4" t="s">
        <v>43</v>
      </c>
    </row>
    <row r="19" spans="1:6" x14ac:dyDescent="0.25">
      <c r="A19" s="16">
        <v>1</v>
      </c>
      <c r="B19" s="82">
        <v>31.8</v>
      </c>
      <c r="C19" s="18">
        <v>75</v>
      </c>
      <c r="D19" s="18" t="s">
        <v>9</v>
      </c>
      <c r="E19" s="18">
        <v>1</v>
      </c>
      <c r="F19" s="19" t="s">
        <v>44</v>
      </c>
    </row>
    <row r="20" spans="1:6" x14ac:dyDescent="0.25">
      <c r="A20" s="16">
        <v>2</v>
      </c>
      <c r="B20" s="83">
        <v>47.5</v>
      </c>
      <c r="C20" s="14">
        <v>4</v>
      </c>
      <c r="D20" s="14">
        <v>1.5</v>
      </c>
      <c r="E20" s="14">
        <v>9</v>
      </c>
      <c r="F20" s="19" t="s">
        <v>44</v>
      </c>
    </row>
    <row r="21" spans="1:6" x14ac:dyDescent="0.25">
      <c r="A21" s="16">
        <v>3</v>
      </c>
      <c r="B21" s="84">
        <v>20</v>
      </c>
      <c r="C21" s="14">
        <v>60</v>
      </c>
      <c r="D21" s="14" t="s">
        <v>9</v>
      </c>
      <c r="E21" s="14">
        <v>2</v>
      </c>
      <c r="F21" s="19" t="s">
        <v>44</v>
      </c>
    </row>
    <row r="22" spans="1:6" x14ac:dyDescent="0.25">
      <c r="A22" s="16">
        <v>4</v>
      </c>
      <c r="B22" s="84">
        <v>20.6</v>
      </c>
      <c r="C22" s="14" t="s">
        <v>9</v>
      </c>
      <c r="D22" s="14">
        <v>3</v>
      </c>
      <c r="E22" s="14">
        <v>2</v>
      </c>
      <c r="F22" s="19" t="s">
        <v>44</v>
      </c>
    </row>
    <row r="23" spans="1:6" x14ac:dyDescent="0.25">
      <c r="A23" s="16">
        <v>5</v>
      </c>
      <c r="B23" s="84">
        <v>132.9</v>
      </c>
      <c r="C23" s="14" t="s">
        <v>9</v>
      </c>
      <c r="D23" s="14">
        <v>2.9</v>
      </c>
      <c r="E23" s="14">
        <v>9</v>
      </c>
      <c r="F23" s="19" t="s">
        <v>44</v>
      </c>
    </row>
    <row r="24" spans="1:6" x14ac:dyDescent="0.25">
      <c r="A24" s="16">
        <v>6</v>
      </c>
      <c r="B24" s="84">
        <v>24.1</v>
      </c>
      <c r="C24" s="14">
        <v>80</v>
      </c>
      <c r="D24" s="14" t="s">
        <v>9</v>
      </c>
      <c r="E24" s="14">
        <v>2</v>
      </c>
      <c r="F24" s="19" t="s">
        <v>44</v>
      </c>
    </row>
    <row r="25" spans="1:6" x14ac:dyDescent="0.25">
      <c r="A25" s="16">
        <v>7</v>
      </c>
      <c r="B25" s="84">
        <v>17.600000000000001</v>
      </c>
      <c r="C25" s="14" t="s">
        <v>9</v>
      </c>
      <c r="D25" s="14">
        <v>2</v>
      </c>
      <c r="E25" s="14">
        <v>2</v>
      </c>
      <c r="F25" s="19" t="s">
        <v>44</v>
      </c>
    </row>
    <row r="26" spans="1:6" x14ac:dyDescent="0.25">
      <c r="A26" s="16">
        <v>8</v>
      </c>
      <c r="B26" s="85">
        <v>21.9</v>
      </c>
      <c r="C26" s="14" t="s">
        <v>9</v>
      </c>
      <c r="D26" s="14">
        <v>2.5</v>
      </c>
      <c r="E26" s="14">
        <v>2</v>
      </c>
      <c r="F26" s="19" t="s">
        <v>44</v>
      </c>
    </row>
    <row r="27" spans="1:6" x14ac:dyDescent="0.25">
      <c r="A27" s="16">
        <v>9</v>
      </c>
      <c r="B27" s="84">
        <v>55.1</v>
      </c>
      <c r="C27" s="14" t="s">
        <v>9</v>
      </c>
      <c r="D27" s="14">
        <v>1.5</v>
      </c>
      <c r="E27" s="14">
        <v>9</v>
      </c>
      <c r="F27" s="19" t="s">
        <v>44</v>
      </c>
    </row>
    <row r="28" spans="1:6" x14ac:dyDescent="0.25">
      <c r="A28" s="16">
        <v>10</v>
      </c>
      <c r="B28" s="84">
        <v>118.5</v>
      </c>
      <c r="C28" s="14" t="s">
        <v>9</v>
      </c>
      <c r="D28" s="14">
        <v>1</v>
      </c>
      <c r="E28" s="14">
        <v>9</v>
      </c>
      <c r="F28" s="19" t="s">
        <v>44</v>
      </c>
    </row>
    <row r="29" spans="1:6" x14ac:dyDescent="0.25">
      <c r="A29" s="16">
        <v>11</v>
      </c>
      <c r="B29" s="84">
        <v>98.7</v>
      </c>
      <c r="C29" s="14" t="s">
        <v>9</v>
      </c>
      <c r="D29" s="14">
        <v>2</v>
      </c>
      <c r="E29" s="14">
        <v>9</v>
      </c>
      <c r="F29" s="19" t="s">
        <v>44</v>
      </c>
    </row>
    <row r="30" spans="1:6" x14ac:dyDescent="0.25">
      <c r="A30" s="16">
        <v>12</v>
      </c>
      <c r="B30" s="84">
        <v>38.4</v>
      </c>
      <c r="C30" s="14">
        <v>60</v>
      </c>
      <c r="D30" s="14" t="s">
        <v>9</v>
      </c>
      <c r="E30" s="14">
        <v>3</v>
      </c>
      <c r="F30" s="19" t="s">
        <v>44</v>
      </c>
    </row>
    <row r="31" spans="1:6" x14ac:dyDescent="0.25">
      <c r="A31" s="16">
        <v>13</v>
      </c>
      <c r="B31" s="84">
        <v>19.2</v>
      </c>
      <c r="C31" s="14">
        <v>20</v>
      </c>
      <c r="D31" s="14" t="s">
        <v>9</v>
      </c>
      <c r="E31" s="14">
        <v>2</v>
      </c>
      <c r="F31" s="19" t="s">
        <v>44</v>
      </c>
    </row>
    <row r="32" spans="1:6" x14ac:dyDescent="0.25">
      <c r="A32" s="16">
        <v>14</v>
      </c>
      <c r="B32" s="84">
        <v>32.1</v>
      </c>
      <c r="C32" s="14">
        <v>90</v>
      </c>
      <c r="D32" s="14" t="s">
        <v>9</v>
      </c>
      <c r="E32" s="14">
        <v>1</v>
      </c>
      <c r="F32" s="21" t="s">
        <v>43</v>
      </c>
    </row>
    <row r="33" spans="1:6" x14ac:dyDescent="0.25">
      <c r="A33" s="16">
        <v>15</v>
      </c>
      <c r="B33" s="84">
        <v>27.3</v>
      </c>
      <c r="C33" s="14">
        <v>30</v>
      </c>
      <c r="D33" s="14" t="s">
        <v>9</v>
      </c>
      <c r="E33" s="14">
        <v>3</v>
      </c>
      <c r="F33" s="21" t="s">
        <v>44</v>
      </c>
    </row>
    <row r="34" spans="1:6" x14ac:dyDescent="0.25">
      <c r="A34" s="16">
        <v>16</v>
      </c>
      <c r="B34" s="84">
        <v>142.80000000000001</v>
      </c>
      <c r="C34" s="14" t="s">
        <v>9</v>
      </c>
      <c r="D34" s="14">
        <v>0.5</v>
      </c>
      <c r="E34" s="14">
        <v>9</v>
      </c>
      <c r="F34" s="21" t="s">
        <v>44</v>
      </c>
    </row>
    <row r="35" spans="1:6" x14ac:dyDescent="0.25">
      <c r="A35" s="16">
        <v>17</v>
      </c>
      <c r="B35" s="84">
        <v>12.8</v>
      </c>
      <c r="C35" s="14">
        <v>5</v>
      </c>
      <c r="D35" s="14" t="s">
        <v>9</v>
      </c>
      <c r="E35" s="14">
        <v>6</v>
      </c>
      <c r="F35" s="21" t="s">
        <v>44</v>
      </c>
    </row>
    <row r="36" spans="1:6" x14ac:dyDescent="0.25">
      <c r="A36" s="16">
        <v>18</v>
      </c>
      <c r="B36" s="84">
        <v>15</v>
      </c>
      <c r="C36" s="14">
        <v>15</v>
      </c>
      <c r="D36" s="14" t="s">
        <v>9</v>
      </c>
      <c r="E36" s="14">
        <v>2</v>
      </c>
      <c r="F36" s="21" t="s">
        <v>44</v>
      </c>
    </row>
    <row r="37" spans="1:6" x14ac:dyDescent="0.25">
      <c r="A37" s="16">
        <v>19</v>
      </c>
      <c r="B37" s="84">
        <v>66.2</v>
      </c>
      <c r="C37" s="14" t="s">
        <v>9</v>
      </c>
      <c r="D37" s="14">
        <v>1</v>
      </c>
      <c r="E37" s="14">
        <v>9</v>
      </c>
      <c r="F37" s="21" t="s">
        <v>44</v>
      </c>
    </row>
    <row r="38" spans="1:6" x14ac:dyDescent="0.25">
      <c r="A38" s="16">
        <v>20</v>
      </c>
      <c r="B38" s="84">
        <v>12.7</v>
      </c>
      <c r="C38" s="14">
        <v>40</v>
      </c>
      <c r="D38" s="14" t="s">
        <v>9</v>
      </c>
      <c r="E38" s="14">
        <v>2</v>
      </c>
      <c r="F38" s="21" t="s">
        <v>44</v>
      </c>
    </row>
    <row r="39" spans="1:6" x14ac:dyDescent="0.25">
      <c r="A39" s="16">
        <v>21</v>
      </c>
      <c r="B39" s="84">
        <v>91</v>
      </c>
      <c r="C39" s="14" t="s">
        <v>9</v>
      </c>
      <c r="D39" s="14">
        <v>2</v>
      </c>
      <c r="E39" s="14">
        <v>9</v>
      </c>
      <c r="F39" s="21" t="s">
        <v>44</v>
      </c>
    </row>
    <row r="40" spans="1:6" x14ac:dyDescent="0.25">
      <c r="A40" s="16">
        <v>22</v>
      </c>
      <c r="B40" s="84">
        <v>21.1</v>
      </c>
      <c r="C40" s="14">
        <v>30</v>
      </c>
      <c r="D40" s="14" t="s">
        <v>9</v>
      </c>
      <c r="E40" s="14">
        <v>2</v>
      </c>
      <c r="F40" s="21" t="s">
        <v>44</v>
      </c>
    </row>
    <row r="41" spans="1:6" x14ac:dyDescent="0.25">
      <c r="A41" s="16">
        <v>23</v>
      </c>
      <c r="B41" s="84">
        <v>22.6</v>
      </c>
      <c r="C41" s="14">
        <v>25</v>
      </c>
      <c r="D41" s="14" t="s">
        <v>9</v>
      </c>
      <c r="E41" s="14">
        <v>4</v>
      </c>
      <c r="F41" s="21" t="s">
        <v>44</v>
      </c>
    </row>
    <row r="42" spans="1:6" x14ac:dyDescent="0.25">
      <c r="A42" s="16">
        <v>24</v>
      </c>
      <c r="B42" s="84">
        <v>11</v>
      </c>
      <c r="C42" s="14" t="s">
        <v>9</v>
      </c>
      <c r="D42" s="14">
        <v>3</v>
      </c>
      <c r="E42" s="14">
        <v>3</v>
      </c>
      <c r="F42" s="21" t="s">
        <v>44</v>
      </c>
    </row>
    <row r="43" spans="1:6" x14ac:dyDescent="0.25">
      <c r="A43" s="16">
        <v>25</v>
      </c>
      <c r="B43" s="84">
        <v>19.8</v>
      </c>
      <c r="C43" s="14">
        <v>25</v>
      </c>
      <c r="D43" s="14" t="s">
        <v>9</v>
      </c>
      <c r="E43" s="14">
        <v>4</v>
      </c>
      <c r="F43" s="21" t="s">
        <v>44</v>
      </c>
    </row>
    <row r="44" spans="1:6" x14ac:dyDescent="0.25">
      <c r="A44" s="16">
        <v>26</v>
      </c>
      <c r="B44" s="84">
        <v>17.8</v>
      </c>
      <c r="C44" s="14">
        <v>5</v>
      </c>
      <c r="D44" s="14" t="s">
        <v>9</v>
      </c>
      <c r="E44" s="14">
        <v>4</v>
      </c>
      <c r="F44" s="21" t="s">
        <v>44</v>
      </c>
    </row>
    <row r="45" spans="1:6" x14ac:dyDescent="0.25">
      <c r="A45" s="16">
        <v>27</v>
      </c>
      <c r="B45" s="84">
        <v>13.9</v>
      </c>
      <c r="C45" s="14" t="s">
        <v>9</v>
      </c>
      <c r="D45" s="14">
        <v>1.5</v>
      </c>
      <c r="E45" s="14">
        <v>6</v>
      </c>
      <c r="F45" s="21" t="s">
        <v>44</v>
      </c>
    </row>
    <row r="46" spans="1:6" x14ac:dyDescent="0.25">
      <c r="A46" s="16">
        <v>28</v>
      </c>
      <c r="B46" s="84">
        <v>18.8</v>
      </c>
      <c r="C46" s="14">
        <v>40</v>
      </c>
      <c r="D46" s="14" t="s">
        <v>9</v>
      </c>
      <c r="E46" s="14">
        <v>3</v>
      </c>
      <c r="F46" s="21" t="s">
        <v>44</v>
      </c>
    </row>
    <row r="47" spans="1:6" x14ac:dyDescent="0.25">
      <c r="A47" s="16">
        <v>29</v>
      </c>
      <c r="B47" s="84">
        <v>38.9</v>
      </c>
      <c r="C47" s="14">
        <v>15</v>
      </c>
      <c r="D47" s="14" t="s">
        <v>9</v>
      </c>
      <c r="E47" s="14">
        <v>3</v>
      </c>
      <c r="F47" s="21" t="s">
        <v>44</v>
      </c>
    </row>
    <row r="48" spans="1:6" x14ac:dyDescent="0.25">
      <c r="A48" s="16">
        <v>30</v>
      </c>
      <c r="B48" s="84">
        <v>120</v>
      </c>
      <c r="C48" s="14" t="s">
        <v>9</v>
      </c>
      <c r="D48" s="14">
        <v>0.5</v>
      </c>
      <c r="E48" s="14">
        <v>9</v>
      </c>
      <c r="F48" s="21" t="s">
        <v>44</v>
      </c>
    </row>
    <row r="49" spans="1:6" x14ac:dyDescent="0.25">
      <c r="A49" s="16">
        <v>31</v>
      </c>
      <c r="B49" s="84">
        <v>20.6</v>
      </c>
      <c r="C49" s="14">
        <v>30</v>
      </c>
      <c r="D49" s="14" t="s">
        <v>9</v>
      </c>
      <c r="E49" s="14">
        <v>4</v>
      </c>
      <c r="F49" s="21" t="s">
        <v>44</v>
      </c>
    </row>
    <row r="50" spans="1:6" x14ac:dyDescent="0.25">
      <c r="A50" s="16">
        <v>32</v>
      </c>
      <c r="B50" s="84">
        <v>23.1</v>
      </c>
      <c r="C50" s="14">
        <v>30</v>
      </c>
      <c r="D50" s="14" t="s">
        <v>9</v>
      </c>
      <c r="E50" s="14">
        <v>3</v>
      </c>
      <c r="F50" s="21" t="s">
        <v>44</v>
      </c>
    </row>
    <row r="51" spans="1:6" x14ac:dyDescent="0.25">
      <c r="A51" s="16">
        <v>33</v>
      </c>
      <c r="B51" s="84">
        <v>12.5</v>
      </c>
      <c r="C51" s="14" t="s">
        <v>9</v>
      </c>
      <c r="D51" s="14">
        <v>2</v>
      </c>
      <c r="E51" s="14">
        <v>6</v>
      </c>
      <c r="F51" s="21" t="s">
        <v>44</v>
      </c>
    </row>
    <row r="52" spans="1:6" x14ac:dyDescent="0.25">
      <c r="A52" s="16">
        <v>34</v>
      </c>
      <c r="B52" s="84">
        <v>75.3</v>
      </c>
      <c r="C52" s="14" t="s">
        <v>9</v>
      </c>
      <c r="D52" s="14">
        <v>1</v>
      </c>
      <c r="E52" s="14">
        <v>9</v>
      </c>
      <c r="F52" s="21" t="s">
        <v>44</v>
      </c>
    </row>
    <row r="53" spans="1:6" x14ac:dyDescent="0.25">
      <c r="A53" s="16">
        <v>35</v>
      </c>
      <c r="B53" s="84">
        <v>31</v>
      </c>
      <c r="C53" s="14">
        <v>25</v>
      </c>
      <c r="D53" s="14" t="s">
        <v>9</v>
      </c>
      <c r="E53" s="14">
        <v>3</v>
      </c>
      <c r="F53" s="21" t="s">
        <v>44</v>
      </c>
    </row>
    <row r="54" spans="1:6" x14ac:dyDescent="0.25">
      <c r="A54" s="16">
        <v>36</v>
      </c>
      <c r="B54" s="84">
        <v>23.6</v>
      </c>
      <c r="C54" s="14">
        <v>70</v>
      </c>
      <c r="D54" s="14" t="s">
        <v>9</v>
      </c>
      <c r="E54" s="14">
        <v>2</v>
      </c>
      <c r="F54" s="21" t="s">
        <v>44</v>
      </c>
    </row>
    <row r="55" spans="1:6" x14ac:dyDescent="0.25">
      <c r="A55" s="16">
        <v>37</v>
      </c>
      <c r="B55" s="84">
        <v>26.5</v>
      </c>
      <c r="C55" s="14" t="s">
        <v>9</v>
      </c>
      <c r="D55" s="14">
        <v>2</v>
      </c>
      <c r="E55" s="14">
        <v>4</v>
      </c>
      <c r="F55" s="21" t="s">
        <v>44</v>
      </c>
    </row>
    <row r="56" spans="1:6" x14ac:dyDescent="0.25">
      <c r="A56" s="16">
        <v>38</v>
      </c>
      <c r="B56" s="84">
        <v>29.7</v>
      </c>
      <c r="C56" s="14" t="s">
        <v>9</v>
      </c>
      <c r="D56" s="14">
        <v>1.5</v>
      </c>
      <c r="E56" s="14">
        <v>6</v>
      </c>
      <c r="F56" s="21" t="s">
        <v>44</v>
      </c>
    </row>
    <row r="57" spans="1:6" x14ac:dyDescent="0.25">
      <c r="A57" s="16">
        <v>39</v>
      </c>
      <c r="B57" s="84">
        <v>139.4</v>
      </c>
      <c r="C57" s="14" t="s">
        <v>9</v>
      </c>
      <c r="D57" s="14">
        <v>1.5</v>
      </c>
      <c r="E57" s="14">
        <v>9</v>
      </c>
      <c r="F57" s="21" t="s">
        <v>44</v>
      </c>
    </row>
    <row r="58" spans="1:6" x14ac:dyDescent="0.25">
      <c r="A58" s="16">
        <v>40</v>
      </c>
      <c r="B58" s="22" t="s">
        <v>9</v>
      </c>
      <c r="C58" s="14" t="s">
        <v>9</v>
      </c>
      <c r="D58" s="14"/>
      <c r="E58" s="14" t="s">
        <v>9</v>
      </c>
      <c r="F58" s="23" t="s">
        <v>9</v>
      </c>
    </row>
    <row r="59" spans="1:6" x14ac:dyDescent="0.25">
      <c r="A59" s="16">
        <v>41</v>
      </c>
      <c r="B59" s="22" t="s">
        <v>9</v>
      </c>
      <c r="C59" s="14" t="s">
        <v>9</v>
      </c>
      <c r="D59" s="14" t="s">
        <v>9</v>
      </c>
      <c r="E59" s="14" t="s">
        <v>9</v>
      </c>
      <c r="F59" s="23" t="s">
        <v>9</v>
      </c>
    </row>
    <row r="60" spans="1:6" x14ac:dyDescent="0.25">
      <c r="A60" s="16">
        <v>42</v>
      </c>
      <c r="B60" s="22" t="s">
        <v>9</v>
      </c>
      <c r="C60" s="14" t="s">
        <v>9</v>
      </c>
      <c r="D60" s="14" t="s">
        <v>9</v>
      </c>
      <c r="E60" s="14" t="s">
        <v>9</v>
      </c>
      <c r="F60" s="23" t="s">
        <v>9</v>
      </c>
    </row>
    <row r="61" spans="1:6" x14ac:dyDescent="0.25">
      <c r="A61" s="16">
        <v>43</v>
      </c>
      <c r="B61" s="22" t="s">
        <v>9</v>
      </c>
      <c r="C61" s="14" t="s">
        <v>9</v>
      </c>
      <c r="D61" s="14" t="s">
        <v>9</v>
      </c>
      <c r="E61" s="14" t="s">
        <v>9</v>
      </c>
      <c r="F61" s="23" t="s">
        <v>9</v>
      </c>
    </row>
    <row r="62" spans="1:6" x14ac:dyDescent="0.25">
      <c r="A62" s="16">
        <v>44</v>
      </c>
      <c r="B62" s="22" t="s">
        <v>9</v>
      </c>
      <c r="C62" s="14" t="s">
        <v>9</v>
      </c>
      <c r="D62" s="14" t="s">
        <v>9</v>
      </c>
      <c r="E62" s="14" t="s">
        <v>9</v>
      </c>
      <c r="F62" s="23" t="s">
        <v>9</v>
      </c>
    </row>
    <row r="63" spans="1:6" x14ac:dyDescent="0.25">
      <c r="A63" s="16">
        <v>45</v>
      </c>
      <c r="B63" s="22" t="s">
        <v>9</v>
      </c>
      <c r="C63" s="14" t="s">
        <v>9</v>
      </c>
      <c r="D63" s="14" t="s">
        <v>9</v>
      </c>
      <c r="E63" s="14" t="s">
        <v>9</v>
      </c>
      <c r="F63" s="23" t="s">
        <v>9</v>
      </c>
    </row>
    <row r="64" spans="1:6" x14ac:dyDescent="0.25">
      <c r="A64" s="16">
        <v>46</v>
      </c>
      <c r="B64" s="22" t="s">
        <v>9</v>
      </c>
      <c r="C64" s="14" t="s">
        <v>9</v>
      </c>
      <c r="D64" s="14" t="s">
        <v>9</v>
      </c>
      <c r="E64" s="14" t="s">
        <v>9</v>
      </c>
      <c r="F64" s="23" t="s">
        <v>9</v>
      </c>
    </row>
    <row r="65" spans="1:6" x14ac:dyDescent="0.25">
      <c r="A65" s="16">
        <v>47</v>
      </c>
      <c r="B65" s="22" t="s">
        <v>9</v>
      </c>
      <c r="C65" s="14" t="s">
        <v>9</v>
      </c>
      <c r="D65" s="14" t="s">
        <v>9</v>
      </c>
      <c r="E65" s="14" t="s">
        <v>9</v>
      </c>
      <c r="F65" s="23" t="s">
        <v>9</v>
      </c>
    </row>
    <row r="66" spans="1:6" x14ac:dyDescent="0.25">
      <c r="A66" s="16">
        <v>48</v>
      </c>
      <c r="B66" s="22" t="s">
        <v>9</v>
      </c>
      <c r="C66" s="14" t="s">
        <v>9</v>
      </c>
      <c r="D66" s="14" t="s">
        <v>9</v>
      </c>
      <c r="E66" s="14" t="s">
        <v>9</v>
      </c>
      <c r="F66" s="23" t="s">
        <v>9</v>
      </c>
    </row>
    <row r="67" spans="1:6" x14ac:dyDescent="0.25">
      <c r="A67" s="16">
        <v>49</v>
      </c>
      <c r="B67" s="22" t="s">
        <v>9</v>
      </c>
      <c r="C67" s="14" t="s">
        <v>9</v>
      </c>
      <c r="D67" s="14" t="s">
        <v>9</v>
      </c>
      <c r="E67" s="14" t="s">
        <v>9</v>
      </c>
      <c r="F67" s="23" t="s">
        <v>9</v>
      </c>
    </row>
    <row r="68" spans="1:6" x14ac:dyDescent="0.25">
      <c r="A68" s="16">
        <v>50</v>
      </c>
      <c r="B68" s="22" t="s">
        <v>9</v>
      </c>
      <c r="C68" s="14" t="s">
        <v>9</v>
      </c>
      <c r="D68" s="14" t="s">
        <v>9</v>
      </c>
      <c r="E68" s="14" t="s">
        <v>9</v>
      </c>
      <c r="F68" s="23" t="s">
        <v>9</v>
      </c>
    </row>
    <row r="69" spans="1:6" x14ac:dyDescent="0.25">
      <c r="A69" s="16">
        <v>51</v>
      </c>
      <c r="B69" s="22" t="s">
        <v>9</v>
      </c>
      <c r="C69" s="14" t="s">
        <v>9</v>
      </c>
      <c r="D69" s="14" t="s">
        <v>9</v>
      </c>
      <c r="E69" s="14" t="s">
        <v>9</v>
      </c>
      <c r="F69" s="23" t="s">
        <v>9</v>
      </c>
    </row>
    <row r="70" spans="1:6" x14ac:dyDescent="0.25">
      <c r="A70" s="16">
        <v>52</v>
      </c>
      <c r="B70" s="22" t="s">
        <v>9</v>
      </c>
      <c r="C70" s="14" t="s">
        <v>9</v>
      </c>
      <c r="D70" s="14" t="s">
        <v>9</v>
      </c>
      <c r="E70" s="14" t="s">
        <v>9</v>
      </c>
      <c r="F70" s="23" t="s">
        <v>9</v>
      </c>
    </row>
    <row r="71" spans="1:6" x14ac:dyDescent="0.25">
      <c r="A71" s="16">
        <v>53</v>
      </c>
      <c r="B71" s="22" t="s">
        <v>9</v>
      </c>
      <c r="C71" s="14" t="s">
        <v>9</v>
      </c>
      <c r="D71" s="14" t="s">
        <v>9</v>
      </c>
      <c r="E71" s="14" t="s">
        <v>9</v>
      </c>
      <c r="F71" s="23" t="s">
        <v>9</v>
      </c>
    </row>
    <row r="72" spans="1:6" x14ac:dyDescent="0.25">
      <c r="A72" s="16">
        <v>54</v>
      </c>
      <c r="B72" s="22" t="s">
        <v>9</v>
      </c>
      <c r="C72" s="14" t="s">
        <v>9</v>
      </c>
      <c r="D72" s="14" t="s">
        <v>9</v>
      </c>
      <c r="E72" s="14" t="s">
        <v>9</v>
      </c>
      <c r="F72" s="23" t="s">
        <v>9</v>
      </c>
    </row>
    <row r="73" spans="1:6" x14ac:dyDescent="0.25">
      <c r="A73" s="16">
        <v>55</v>
      </c>
      <c r="B73" s="22" t="s">
        <v>9</v>
      </c>
      <c r="C73" s="14" t="s">
        <v>9</v>
      </c>
      <c r="D73" s="14" t="s">
        <v>9</v>
      </c>
      <c r="E73" s="14" t="s">
        <v>9</v>
      </c>
      <c r="F73" s="23" t="s">
        <v>9</v>
      </c>
    </row>
    <row r="74" spans="1:6" x14ac:dyDescent="0.25">
      <c r="A74" s="16">
        <v>56</v>
      </c>
      <c r="B74" s="22" t="s">
        <v>9</v>
      </c>
      <c r="C74" s="14" t="s">
        <v>9</v>
      </c>
      <c r="D74" s="14" t="s">
        <v>9</v>
      </c>
      <c r="E74" s="14" t="s">
        <v>9</v>
      </c>
      <c r="F74" s="23" t="s">
        <v>9</v>
      </c>
    </row>
    <row r="75" spans="1:6" x14ac:dyDescent="0.25">
      <c r="A75" s="16">
        <v>57</v>
      </c>
      <c r="B75" s="22" t="s">
        <v>9</v>
      </c>
      <c r="C75" s="14" t="s">
        <v>9</v>
      </c>
      <c r="D75" s="14" t="s">
        <v>9</v>
      </c>
      <c r="E75" s="14" t="s">
        <v>9</v>
      </c>
      <c r="F75" s="23" t="s">
        <v>9</v>
      </c>
    </row>
    <row r="76" spans="1:6" x14ac:dyDescent="0.25">
      <c r="A76" s="16">
        <v>58</v>
      </c>
      <c r="B76" s="22" t="s">
        <v>9</v>
      </c>
      <c r="C76" s="14" t="s">
        <v>9</v>
      </c>
      <c r="D76" s="14" t="s">
        <v>9</v>
      </c>
      <c r="E76" s="14" t="s">
        <v>9</v>
      </c>
      <c r="F76" s="23" t="s">
        <v>9</v>
      </c>
    </row>
    <row r="77" spans="1:6" x14ac:dyDescent="0.25">
      <c r="A77" s="16">
        <v>59</v>
      </c>
      <c r="B77" s="22" t="s">
        <v>9</v>
      </c>
      <c r="C77" s="14" t="s">
        <v>9</v>
      </c>
      <c r="D77" s="14" t="s">
        <v>9</v>
      </c>
      <c r="E77" s="14" t="s">
        <v>9</v>
      </c>
      <c r="F77" s="23" t="s">
        <v>9</v>
      </c>
    </row>
    <row r="78" spans="1:6" x14ac:dyDescent="0.25">
      <c r="A78" s="16">
        <v>60</v>
      </c>
      <c r="B78" s="22" t="s">
        <v>9</v>
      </c>
      <c r="C78" s="14" t="s">
        <v>9</v>
      </c>
      <c r="D78" s="14" t="s">
        <v>9</v>
      </c>
      <c r="E78" s="14" t="s">
        <v>9</v>
      </c>
      <c r="F78" s="23" t="s">
        <v>9</v>
      </c>
    </row>
    <row r="79" spans="1:6" x14ac:dyDescent="0.25">
      <c r="A79" s="16">
        <v>61</v>
      </c>
      <c r="B79" s="22" t="s">
        <v>9</v>
      </c>
      <c r="C79" s="14" t="s">
        <v>9</v>
      </c>
      <c r="D79" s="14" t="s">
        <v>9</v>
      </c>
      <c r="E79" s="14" t="s">
        <v>9</v>
      </c>
      <c r="F79" s="23" t="s">
        <v>9</v>
      </c>
    </row>
    <row r="80" spans="1:6" x14ac:dyDescent="0.25">
      <c r="A80" s="16">
        <v>62</v>
      </c>
      <c r="B80" s="22" t="s">
        <v>9</v>
      </c>
      <c r="C80" s="14" t="s">
        <v>9</v>
      </c>
      <c r="D80" s="14" t="s">
        <v>9</v>
      </c>
      <c r="E80" s="14" t="s">
        <v>9</v>
      </c>
      <c r="F80" s="23" t="s">
        <v>9</v>
      </c>
    </row>
    <row r="81" spans="1:6" x14ac:dyDescent="0.25">
      <c r="A81" s="16">
        <v>63</v>
      </c>
      <c r="B81" s="22" t="s">
        <v>9</v>
      </c>
      <c r="C81" s="14" t="s">
        <v>9</v>
      </c>
      <c r="D81" s="14" t="s">
        <v>9</v>
      </c>
      <c r="E81" s="14" t="s">
        <v>9</v>
      </c>
      <c r="F81" s="23" t="s">
        <v>9</v>
      </c>
    </row>
    <row r="82" spans="1:6" x14ac:dyDescent="0.25">
      <c r="A82" s="16">
        <v>64</v>
      </c>
      <c r="B82" s="22" t="s">
        <v>9</v>
      </c>
      <c r="C82" s="14" t="s">
        <v>9</v>
      </c>
      <c r="D82" s="14" t="s">
        <v>9</v>
      </c>
      <c r="E82" s="14" t="s">
        <v>9</v>
      </c>
      <c r="F82" s="23" t="s">
        <v>9</v>
      </c>
    </row>
    <row r="83" spans="1:6" x14ac:dyDescent="0.25">
      <c r="A83" s="16">
        <v>65</v>
      </c>
      <c r="B83" s="22" t="s">
        <v>9</v>
      </c>
      <c r="C83" s="14" t="s">
        <v>9</v>
      </c>
      <c r="D83" s="14" t="s">
        <v>9</v>
      </c>
      <c r="E83" s="14" t="s">
        <v>9</v>
      </c>
      <c r="F83" s="23" t="s">
        <v>9</v>
      </c>
    </row>
    <row r="84" spans="1:6" x14ac:dyDescent="0.25">
      <c r="A84" s="16">
        <v>66</v>
      </c>
      <c r="B84" s="22" t="s">
        <v>9</v>
      </c>
      <c r="C84" s="14" t="s">
        <v>9</v>
      </c>
      <c r="D84" s="14" t="s">
        <v>9</v>
      </c>
      <c r="E84" s="14" t="s">
        <v>9</v>
      </c>
      <c r="F84" s="23" t="s">
        <v>9</v>
      </c>
    </row>
    <row r="85" spans="1:6" x14ac:dyDescent="0.25">
      <c r="A85" s="16">
        <v>67</v>
      </c>
      <c r="B85" s="22" t="s">
        <v>9</v>
      </c>
      <c r="C85" s="14" t="s">
        <v>9</v>
      </c>
      <c r="D85" s="14" t="s">
        <v>9</v>
      </c>
      <c r="E85" s="14" t="s">
        <v>9</v>
      </c>
      <c r="F85" s="23" t="s">
        <v>9</v>
      </c>
    </row>
    <row r="86" spans="1:6" x14ac:dyDescent="0.25">
      <c r="A86" s="16">
        <v>68</v>
      </c>
      <c r="B86" s="22" t="s">
        <v>9</v>
      </c>
      <c r="C86" s="14" t="s">
        <v>9</v>
      </c>
      <c r="D86" s="14" t="s">
        <v>9</v>
      </c>
      <c r="E86" s="14" t="s">
        <v>9</v>
      </c>
      <c r="F86" s="23" t="s">
        <v>9</v>
      </c>
    </row>
    <row r="87" spans="1:6" x14ac:dyDescent="0.25">
      <c r="A87" s="16">
        <v>69</v>
      </c>
      <c r="B87" s="22" t="s">
        <v>9</v>
      </c>
      <c r="C87" s="14" t="s">
        <v>9</v>
      </c>
      <c r="D87" s="14" t="s">
        <v>9</v>
      </c>
      <c r="E87" s="14" t="s">
        <v>9</v>
      </c>
      <c r="F87" s="23" t="s">
        <v>9</v>
      </c>
    </row>
    <row r="88" spans="1:6" x14ac:dyDescent="0.25">
      <c r="A88" s="16">
        <v>70</v>
      </c>
      <c r="B88" s="22" t="s">
        <v>9</v>
      </c>
      <c r="C88" s="14" t="s">
        <v>9</v>
      </c>
      <c r="D88" s="14" t="s">
        <v>9</v>
      </c>
      <c r="E88" s="14" t="s">
        <v>9</v>
      </c>
      <c r="F88" s="23" t="s">
        <v>9</v>
      </c>
    </row>
    <row r="89" spans="1:6" x14ac:dyDescent="0.25">
      <c r="A89" s="16">
        <v>71</v>
      </c>
      <c r="B89" s="22" t="s">
        <v>9</v>
      </c>
      <c r="C89" s="14" t="s">
        <v>9</v>
      </c>
      <c r="D89" s="14" t="s">
        <v>9</v>
      </c>
      <c r="E89" s="14" t="s">
        <v>9</v>
      </c>
      <c r="F89" s="23" t="s">
        <v>9</v>
      </c>
    </row>
    <row r="90" spans="1:6" x14ac:dyDescent="0.25">
      <c r="A90" s="16">
        <v>72</v>
      </c>
      <c r="B90" s="22" t="s">
        <v>9</v>
      </c>
      <c r="C90" s="14" t="s">
        <v>9</v>
      </c>
      <c r="D90" s="14" t="s">
        <v>9</v>
      </c>
      <c r="E90" s="14" t="s">
        <v>9</v>
      </c>
      <c r="F90" s="23" t="s">
        <v>9</v>
      </c>
    </row>
    <row r="91" spans="1:6" x14ac:dyDescent="0.25">
      <c r="A91" s="16">
        <v>73</v>
      </c>
      <c r="B91" s="22" t="s">
        <v>9</v>
      </c>
      <c r="C91" s="14" t="s">
        <v>9</v>
      </c>
      <c r="D91" s="14" t="s">
        <v>9</v>
      </c>
      <c r="E91" s="14" t="s">
        <v>9</v>
      </c>
      <c r="F91" s="23" t="s">
        <v>9</v>
      </c>
    </row>
    <row r="92" spans="1:6" x14ac:dyDescent="0.25">
      <c r="A92" s="16">
        <v>74</v>
      </c>
      <c r="B92" s="22" t="s">
        <v>9</v>
      </c>
      <c r="C92" s="14" t="s">
        <v>9</v>
      </c>
      <c r="D92" s="14" t="s">
        <v>9</v>
      </c>
      <c r="E92" s="14" t="s">
        <v>9</v>
      </c>
      <c r="F92" s="23" t="s">
        <v>9</v>
      </c>
    </row>
    <row r="93" spans="1:6" x14ac:dyDescent="0.25">
      <c r="A93" s="16">
        <v>75</v>
      </c>
      <c r="B93" s="22" t="s">
        <v>9</v>
      </c>
      <c r="C93" s="14" t="s">
        <v>9</v>
      </c>
      <c r="D93" s="14" t="s">
        <v>9</v>
      </c>
      <c r="E93" s="14" t="s">
        <v>9</v>
      </c>
      <c r="F93" s="23" t="s">
        <v>9</v>
      </c>
    </row>
    <row r="94" spans="1:6" x14ac:dyDescent="0.25">
      <c r="A94" s="16">
        <v>76</v>
      </c>
      <c r="B94" s="22" t="s">
        <v>9</v>
      </c>
      <c r="C94" s="14" t="s">
        <v>9</v>
      </c>
      <c r="D94" s="14" t="s">
        <v>9</v>
      </c>
      <c r="E94" s="14" t="s">
        <v>9</v>
      </c>
      <c r="F94" s="23" t="s">
        <v>9</v>
      </c>
    </row>
    <row r="95" spans="1:6" x14ac:dyDescent="0.25">
      <c r="A95" s="16">
        <v>77</v>
      </c>
      <c r="B95" s="22" t="s">
        <v>9</v>
      </c>
      <c r="C95" s="14" t="s">
        <v>9</v>
      </c>
      <c r="D95" s="14" t="s">
        <v>9</v>
      </c>
      <c r="E95" s="14" t="s">
        <v>9</v>
      </c>
      <c r="F95" s="23" t="s">
        <v>9</v>
      </c>
    </row>
    <row r="96" spans="1:6" x14ac:dyDescent="0.25">
      <c r="A96" s="16">
        <v>78</v>
      </c>
      <c r="B96" s="22" t="s">
        <v>9</v>
      </c>
      <c r="C96" s="14" t="s">
        <v>9</v>
      </c>
      <c r="D96" s="14" t="s">
        <v>9</v>
      </c>
      <c r="E96" s="14" t="s">
        <v>9</v>
      </c>
      <c r="F96" s="23" t="s">
        <v>9</v>
      </c>
    </row>
    <row r="97" spans="1:6" x14ac:dyDescent="0.25">
      <c r="A97" s="16">
        <v>79</v>
      </c>
      <c r="B97" s="22" t="s">
        <v>9</v>
      </c>
      <c r="C97" s="14" t="s">
        <v>9</v>
      </c>
      <c r="D97" s="14" t="s">
        <v>9</v>
      </c>
      <c r="E97" s="14" t="s">
        <v>9</v>
      </c>
      <c r="F97" s="23" t="s">
        <v>9</v>
      </c>
    </row>
    <row r="98" spans="1:6" x14ac:dyDescent="0.25">
      <c r="A98" s="24">
        <v>80</v>
      </c>
      <c r="B98" s="25" t="s">
        <v>9</v>
      </c>
      <c r="C98" s="25" t="s">
        <v>9</v>
      </c>
      <c r="D98" s="25" t="s">
        <v>9</v>
      </c>
      <c r="E98" s="25" t="s">
        <v>9</v>
      </c>
      <c r="F98" s="26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C4380-8DF0-4A15-BF37-39CDE74CB7A5}">
  <dimension ref="A1:P27"/>
  <sheetViews>
    <sheetView topLeftCell="A6" workbookViewId="0">
      <selection activeCell="B18" sqref="B18:H21"/>
    </sheetView>
  </sheetViews>
  <sheetFormatPr defaultRowHeight="15" x14ac:dyDescent="0.25"/>
  <sheetData>
    <row r="1" spans="1:16" x14ac:dyDescent="0.25">
      <c r="A1" s="1" t="s">
        <v>45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 t="s">
        <v>23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8.75" x14ac:dyDescent="0.3">
      <c r="A6" s="7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2"/>
      <c r="P6" s="2"/>
    </row>
    <row r="7" spans="1:16" x14ac:dyDescent="0.25">
      <c r="A7" s="2"/>
      <c r="B7" s="2"/>
      <c r="C7" s="2"/>
      <c r="D7" s="95" t="s">
        <v>47</v>
      </c>
      <c r="E7" s="95"/>
      <c r="F7" s="95"/>
      <c r="G7" s="95"/>
      <c r="H7" s="95"/>
      <c r="I7" s="95"/>
      <c r="J7" s="95"/>
      <c r="K7" s="95"/>
      <c r="L7" s="2"/>
      <c r="M7" s="2"/>
      <c r="N7" s="2"/>
      <c r="O7" s="2"/>
      <c r="P7" s="2"/>
    </row>
    <row r="8" spans="1:16" x14ac:dyDescent="0.25">
      <c r="A8" s="6" t="s">
        <v>48</v>
      </c>
      <c r="B8" s="13" t="s">
        <v>49</v>
      </c>
      <c r="C8" s="13" t="s">
        <v>50</v>
      </c>
      <c r="D8" s="31" t="s">
        <v>51</v>
      </c>
      <c r="E8" s="31" t="s">
        <v>52</v>
      </c>
      <c r="F8" s="31" t="s">
        <v>53</v>
      </c>
      <c r="G8" s="31" t="s">
        <v>54</v>
      </c>
      <c r="H8" s="31" t="s">
        <v>55</v>
      </c>
      <c r="I8" s="31" t="s">
        <v>56</v>
      </c>
      <c r="J8" s="31" t="s">
        <v>57</v>
      </c>
      <c r="K8" s="31" t="s">
        <v>58</v>
      </c>
      <c r="L8" s="13" t="s">
        <v>59</v>
      </c>
      <c r="M8" s="13" t="s">
        <v>60</v>
      </c>
      <c r="N8" s="13" t="s">
        <v>61</v>
      </c>
      <c r="O8" s="13" t="s">
        <v>62</v>
      </c>
      <c r="P8" s="13" t="s">
        <v>63</v>
      </c>
    </row>
    <row r="9" spans="1:16" x14ac:dyDescent="0.25">
      <c r="A9" s="16" t="s">
        <v>64</v>
      </c>
      <c r="B9" s="17">
        <v>60</v>
      </c>
      <c r="C9" s="32">
        <v>0</v>
      </c>
      <c r="D9" s="32">
        <v>0</v>
      </c>
      <c r="E9" s="32">
        <v>10</v>
      </c>
      <c r="F9" s="32">
        <v>0</v>
      </c>
      <c r="G9" s="32">
        <v>0</v>
      </c>
      <c r="H9" s="33">
        <v>0</v>
      </c>
      <c r="I9" s="44" t="s">
        <v>9</v>
      </c>
      <c r="J9" s="32">
        <v>5</v>
      </c>
      <c r="K9" s="32">
        <v>0</v>
      </c>
      <c r="L9" s="32">
        <v>0</v>
      </c>
      <c r="M9" s="32">
        <v>10</v>
      </c>
      <c r="N9" s="32">
        <v>15</v>
      </c>
      <c r="O9" s="32">
        <v>0</v>
      </c>
      <c r="P9" s="45">
        <v>0</v>
      </c>
    </row>
    <row r="10" spans="1:16" x14ac:dyDescent="0.25">
      <c r="A10" s="16" t="s">
        <v>65</v>
      </c>
      <c r="B10" s="20">
        <v>85</v>
      </c>
      <c r="C10" s="35">
        <v>0</v>
      </c>
      <c r="D10" s="35">
        <v>0</v>
      </c>
      <c r="E10" s="35">
        <v>5</v>
      </c>
      <c r="F10" s="35">
        <v>0</v>
      </c>
      <c r="G10" s="35">
        <v>0</v>
      </c>
      <c r="H10" s="36">
        <v>0</v>
      </c>
      <c r="I10" s="46" t="s">
        <v>9</v>
      </c>
      <c r="J10" s="35">
        <v>0</v>
      </c>
      <c r="K10" s="35">
        <v>0</v>
      </c>
      <c r="L10" s="35">
        <v>0</v>
      </c>
      <c r="M10" s="35">
        <v>5</v>
      </c>
      <c r="N10" s="35">
        <v>5</v>
      </c>
      <c r="O10" s="35">
        <v>0</v>
      </c>
      <c r="P10" s="23">
        <v>0</v>
      </c>
    </row>
    <row r="11" spans="1:16" x14ac:dyDescent="0.25">
      <c r="A11" s="16" t="s">
        <v>66</v>
      </c>
      <c r="B11" s="20">
        <v>85</v>
      </c>
      <c r="C11" s="35">
        <v>0</v>
      </c>
      <c r="D11" s="35">
        <v>0</v>
      </c>
      <c r="E11" s="35">
        <v>5</v>
      </c>
      <c r="F11" s="35">
        <v>0</v>
      </c>
      <c r="G11" s="35">
        <v>0</v>
      </c>
      <c r="H11" s="36">
        <v>0</v>
      </c>
      <c r="I11" s="46" t="s">
        <v>9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23">
        <v>0</v>
      </c>
    </row>
    <row r="12" spans="1:16" x14ac:dyDescent="0.25">
      <c r="A12" s="16" t="s">
        <v>67</v>
      </c>
      <c r="B12" s="47">
        <v>75</v>
      </c>
      <c r="C12" s="25">
        <v>5</v>
      </c>
      <c r="D12" s="25">
        <v>0</v>
      </c>
      <c r="E12" s="25">
        <v>10</v>
      </c>
      <c r="F12" s="25">
        <v>0</v>
      </c>
      <c r="G12" s="25">
        <v>0</v>
      </c>
      <c r="H12" s="48">
        <v>0</v>
      </c>
      <c r="I12" s="46" t="s">
        <v>9</v>
      </c>
      <c r="J12" s="25">
        <v>5</v>
      </c>
      <c r="K12" s="25">
        <v>0</v>
      </c>
      <c r="L12" s="25">
        <v>0</v>
      </c>
      <c r="M12" s="25">
        <v>0</v>
      </c>
      <c r="N12" s="25">
        <v>5</v>
      </c>
      <c r="O12" s="25">
        <v>0</v>
      </c>
      <c r="P12" s="26">
        <v>0</v>
      </c>
    </row>
    <row r="13" spans="1:16" x14ac:dyDescent="0.25">
      <c r="A13" s="4" t="s">
        <v>68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2"/>
    </row>
    <row r="14" spans="1:16" x14ac:dyDescent="0.25">
      <c r="A14" s="2" t="s">
        <v>69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8.75" x14ac:dyDescent="0.3">
      <c r="A16" s="7" t="s">
        <v>70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6" t="s">
        <v>71</v>
      </c>
      <c r="B17" s="13" t="s">
        <v>72</v>
      </c>
      <c r="C17" s="13" t="s">
        <v>73</v>
      </c>
      <c r="D17" s="13" t="s">
        <v>74</v>
      </c>
      <c r="E17" s="13" t="s">
        <v>75</v>
      </c>
      <c r="F17" s="13" t="s">
        <v>76</v>
      </c>
      <c r="G17" s="13" t="s">
        <v>77</v>
      </c>
      <c r="H17" s="13" t="s">
        <v>78</v>
      </c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16" t="s">
        <v>64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16" t="s">
        <v>65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16" t="s">
        <v>66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16" t="s">
        <v>67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 t="s">
        <v>79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3" t="s">
        <v>80</v>
      </c>
      <c r="C26" s="3"/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57" t="s">
        <v>81</v>
      </c>
      <c r="C27" s="57"/>
      <c r="D27" s="57"/>
      <c r="E27" s="57"/>
      <c r="F27" s="57"/>
      <c r="G27" s="57"/>
      <c r="H27" s="2"/>
      <c r="I27" s="2"/>
      <c r="J27" s="2"/>
      <c r="K27" s="2"/>
      <c r="L27" s="2"/>
      <c r="M27" s="2"/>
      <c r="N27" s="2"/>
      <c r="O27" s="2"/>
      <c r="P27" s="2"/>
    </row>
  </sheetData>
  <mergeCells count="1">
    <mergeCell ref="D7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FAD3C-9817-4813-9C79-EBA7654F0AD3}">
  <dimension ref="A1:E87"/>
  <sheetViews>
    <sheetView topLeftCell="A5" workbookViewId="0">
      <selection activeCell="B25" sqref="B25"/>
    </sheetView>
  </sheetViews>
  <sheetFormatPr defaultRowHeight="15" x14ac:dyDescent="0.25"/>
  <cols>
    <col min="1" max="1" width="12.5703125" customWidth="1"/>
    <col min="2" max="2" width="14.5703125" customWidth="1"/>
    <col min="3" max="3" width="13.28515625" customWidth="1"/>
    <col min="4" max="4" width="18" customWidth="1"/>
    <col min="5" max="5" width="12.85546875" customWidth="1"/>
  </cols>
  <sheetData>
    <row r="1" spans="1:5" x14ac:dyDescent="0.25">
      <c r="A1" s="1" t="s">
        <v>82</v>
      </c>
      <c r="B1" s="1"/>
      <c r="C1" s="2"/>
      <c r="D1" s="2"/>
      <c r="E1" s="2"/>
    </row>
    <row r="2" spans="1:5" x14ac:dyDescent="0.25">
      <c r="A2" s="1" t="s">
        <v>23</v>
      </c>
      <c r="B2" s="1"/>
      <c r="C2" s="4"/>
      <c r="D2" s="2"/>
      <c r="E2" s="2"/>
    </row>
    <row r="3" spans="1:5" x14ac:dyDescent="0.25">
      <c r="A3" s="2"/>
      <c r="B3" s="2"/>
      <c r="C3" s="2"/>
      <c r="D3" s="2"/>
      <c r="E3" s="2"/>
    </row>
    <row r="4" spans="1:5" ht="15.75" x14ac:dyDescent="0.25">
      <c r="A4" s="8" t="s">
        <v>83</v>
      </c>
      <c r="B4" s="8"/>
      <c r="C4" s="8"/>
      <c r="D4" s="8"/>
      <c r="E4" s="2"/>
    </row>
    <row r="5" spans="1:5" ht="15.75" x14ac:dyDescent="0.25">
      <c r="A5" s="96" t="s">
        <v>84</v>
      </c>
      <c r="B5" s="96"/>
      <c r="C5" s="96"/>
      <c r="D5" s="96"/>
      <c r="E5" s="96"/>
    </row>
    <row r="6" spans="1:5" ht="15.75" x14ac:dyDescent="0.25">
      <c r="A6" s="27" t="s">
        <v>9</v>
      </c>
      <c r="B6" s="28" t="s">
        <v>85</v>
      </c>
      <c r="C6" s="1"/>
      <c r="D6" s="1"/>
      <c r="E6" s="29" t="s">
        <v>9</v>
      </c>
    </row>
    <row r="7" spans="1:5" x14ac:dyDescent="0.25">
      <c r="A7" s="30" t="s">
        <v>38</v>
      </c>
      <c r="B7" s="31" t="s">
        <v>86</v>
      </c>
      <c r="C7" s="31" t="s">
        <v>87</v>
      </c>
      <c r="D7" s="31" t="s">
        <v>88</v>
      </c>
      <c r="E7" s="31" t="s">
        <v>42</v>
      </c>
    </row>
    <row r="8" spans="1:5" x14ac:dyDescent="0.25">
      <c r="A8" s="16">
        <v>1</v>
      </c>
      <c r="B8" s="17">
        <v>14.3</v>
      </c>
      <c r="C8" s="32">
        <v>13</v>
      </c>
      <c r="D8" s="33">
        <v>9</v>
      </c>
      <c r="E8" s="34">
        <v>3</v>
      </c>
    </row>
    <row r="9" spans="1:5" x14ac:dyDescent="0.25">
      <c r="A9" s="16">
        <v>2</v>
      </c>
      <c r="B9" s="20">
        <v>12.2</v>
      </c>
      <c r="C9" s="35">
        <v>13</v>
      </c>
      <c r="D9" s="36">
        <v>2</v>
      </c>
      <c r="E9" s="37">
        <v>3</v>
      </c>
    </row>
    <row r="10" spans="1:5" x14ac:dyDescent="0.25">
      <c r="A10" s="16">
        <v>3</v>
      </c>
      <c r="B10" s="20">
        <v>90</v>
      </c>
      <c r="C10" s="35">
        <v>80</v>
      </c>
      <c r="D10" s="36">
        <v>4.4000000000000004</v>
      </c>
      <c r="E10" s="37">
        <v>3</v>
      </c>
    </row>
    <row r="11" spans="1:5" x14ac:dyDescent="0.25">
      <c r="A11" s="16">
        <v>4</v>
      </c>
      <c r="B11" s="20">
        <v>40</v>
      </c>
      <c r="C11" s="35">
        <v>20</v>
      </c>
      <c r="D11" s="36">
        <v>3.8</v>
      </c>
      <c r="E11" s="37">
        <v>4</v>
      </c>
    </row>
    <row r="12" spans="1:5" x14ac:dyDescent="0.25">
      <c r="A12" s="16">
        <v>5</v>
      </c>
      <c r="B12" s="20">
        <v>13</v>
      </c>
      <c r="C12" s="35">
        <v>8</v>
      </c>
      <c r="D12" s="36">
        <v>9.8000000000000007</v>
      </c>
      <c r="E12" s="37">
        <v>3</v>
      </c>
    </row>
    <row r="13" spans="1:5" x14ac:dyDescent="0.25">
      <c r="A13" s="16">
        <v>6</v>
      </c>
      <c r="B13" s="20">
        <v>25</v>
      </c>
      <c r="C13" s="35">
        <v>15</v>
      </c>
      <c r="D13" s="36">
        <v>4.5</v>
      </c>
      <c r="E13" s="37">
        <v>3</v>
      </c>
    </row>
    <row r="14" spans="1:5" x14ac:dyDescent="0.25">
      <c r="A14" s="16">
        <v>7</v>
      </c>
      <c r="B14" s="20">
        <v>20</v>
      </c>
      <c r="C14" s="35">
        <v>15</v>
      </c>
      <c r="D14" s="36">
        <v>3.1</v>
      </c>
      <c r="E14" s="37">
        <v>2</v>
      </c>
    </row>
    <row r="15" spans="1:5" x14ac:dyDescent="0.25">
      <c r="A15" s="16">
        <v>8</v>
      </c>
      <c r="B15" s="20">
        <v>15</v>
      </c>
      <c r="C15" s="35">
        <v>10</v>
      </c>
      <c r="D15" s="36">
        <v>3.6</v>
      </c>
      <c r="E15" s="37">
        <v>2</v>
      </c>
    </row>
    <row r="16" spans="1:5" x14ac:dyDescent="0.25">
      <c r="A16" s="16">
        <v>9</v>
      </c>
      <c r="B16" s="20">
        <v>34</v>
      </c>
      <c r="C16" s="35">
        <v>25</v>
      </c>
      <c r="D16" s="36">
        <v>4.9000000000000004</v>
      </c>
      <c r="E16" s="37">
        <v>2</v>
      </c>
    </row>
    <row r="17" spans="1:5" x14ac:dyDescent="0.25">
      <c r="A17" s="16">
        <v>10</v>
      </c>
      <c r="B17" s="20">
        <v>21</v>
      </c>
      <c r="C17" s="35">
        <v>17</v>
      </c>
      <c r="D17" s="36">
        <v>1.25</v>
      </c>
      <c r="E17" s="37">
        <v>1</v>
      </c>
    </row>
    <row r="18" spans="1:5" x14ac:dyDescent="0.25">
      <c r="A18" s="16">
        <v>11</v>
      </c>
      <c r="B18" s="20">
        <v>31</v>
      </c>
      <c r="C18" s="35">
        <v>28</v>
      </c>
      <c r="D18" s="36">
        <v>10</v>
      </c>
      <c r="E18" s="37">
        <v>2</v>
      </c>
    </row>
    <row r="19" spans="1:5" x14ac:dyDescent="0.25">
      <c r="A19" s="16">
        <v>12</v>
      </c>
      <c r="B19" s="20">
        <v>32</v>
      </c>
      <c r="C19" s="35">
        <v>28</v>
      </c>
      <c r="D19" s="36">
        <v>10</v>
      </c>
      <c r="E19" s="37">
        <v>2</v>
      </c>
    </row>
    <row r="20" spans="1:5" x14ac:dyDescent="0.25">
      <c r="A20" s="16">
        <v>13</v>
      </c>
      <c r="B20" s="20">
        <v>22</v>
      </c>
      <c r="C20" s="35">
        <v>15</v>
      </c>
      <c r="D20" s="36">
        <v>9.5</v>
      </c>
      <c r="E20" s="37">
        <v>1</v>
      </c>
    </row>
    <row r="21" spans="1:5" x14ac:dyDescent="0.25">
      <c r="A21" s="16">
        <v>14</v>
      </c>
      <c r="B21" s="20">
        <v>33</v>
      </c>
      <c r="C21" s="35">
        <v>27</v>
      </c>
      <c r="D21" s="36">
        <v>9.8000000000000007</v>
      </c>
      <c r="E21" s="37">
        <v>2</v>
      </c>
    </row>
    <row r="22" spans="1:5" x14ac:dyDescent="0.25">
      <c r="A22" s="16">
        <v>15</v>
      </c>
      <c r="B22" s="20">
        <v>37</v>
      </c>
      <c r="C22" s="35">
        <v>35</v>
      </c>
      <c r="D22" s="36">
        <v>0.8</v>
      </c>
      <c r="E22" s="37">
        <v>2</v>
      </c>
    </row>
    <row r="23" spans="1:5" x14ac:dyDescent="0.25">
      <c r="A23" s="16">
        <v>16</v>
      </c>
      <c r="B23" s="20">
        <v>26</v>
      </c>
      <c r="C23" s="35">
        <v>14</v>
      </c>
      <c r="D23" s="36">
        <v>7.5</v>
      </c>
      <c r="E23" s="37">
        <v>1</v>
      </c>
    </row>
    <row r="24" spans="1:5" x14ac:dyDescent="0.25">
      <c r="A24" s="16">
        <v>17</v>
      </c>
      <c r="B24" s="20">
        <v>20</v>
      </c>
      <c r="C24" s="35">
        <v>19</v>
      </c>
      <c r="D24" s="36">
        <v>3.1</v>
      </c>
      <c r="E24" s="37">
        <v>2</v>
      </c>
    </row>
    <row r="25" spans="1:5" x14ac:dyDescent="0.25">
      <c r="A25" s="16">
        <v>18</v>
      </c>
      <c r="B25" s="20">
        <v>10.5</v>
      </c>
      <c r="C25" s="35">
        <v>10</v>
      </c>
      <c r="D25" s="36">
        <v>4.5999999999999996</v>
      </c>
      <c r="E25" s="37">
        <v>1</v>
      </c>
    </row>
    <row r="26" spans="1:5" x14ac:dyDescent="0.25">
      <c r="A26" s="16">
        <v>19</v>
      </c>
      <c r="B26" s="20" t="s">
        <v>9</v>
      </c>
      <c r="C26" s="35" t="s">
        <v>9</v>
      </c>
      <c r="D26" s="36" t="s">
        <v>9</v>
      </c>
      <c r="E26" s="37" t="s">
        <v>9</v>
      </c>
    </row>
    <row r="27" spans="1:5" x14ac:dyDescent="0.25">
      <c r="A27" s="16">
        <v>20</v>
      </c>
      <c r="B27" s="20" t="s">
        <v>9</v>
      </c>
      <c r="C27" s="35" t="s">
        <v>9</v>
      </c>
      <c r="D27" s="36" t="s">
        <v>9</v>
      </c>
      <c r="E27" s="37" t="s">
        <v>9</v>
      </c>
    </row>
    <row r="28" spans="1:5" x14ac:dyDescent="0.25">
      <c r="A28" s="16">
        <v>21</v>
      </c>
      <c r="B28" s="20" t="s">
        <v>9</v>
      </c>
      <c r="C28" s="35" t="s">
        <v>9</v>
      </c>
      <c r="D28" s="36" t="s">
        <v>9</v>
      </c>
      <c r="E28" s="37" t="s">
        <v>9</v>
      </c>
    </row>
    <row r="29" spans="1:5" x14ac:dyDescent="0.25">
      <c r="A29" s="16">
        <v>22</v>
      </c>
      <c r="B29" s="20" t="s">
        <v>9</v>
      </c>
      <c r="C29" s="35" t="s">
        <v>9</v>
      </c>
      <c r="D29" s="36" t="s">
        <v>9</v>
      </c>
      <c r="E29" s="37" t="s">
        <v>9</v>
      </c>
    </row>
    <row r="30" spans="1:5" x14ac:dyDescent="0.25">
      <c r="A30" s="16">
        <v>23</v>
      </c>
      <c r="B30" s="20" t="s">
        <v>9</v>
      </c>
      <c r="C30" s="35" t="s">
        <v>9</v>
      </c>
      <c r="D30" s="36" t="s">
        <v>9</v>
      </c>
      <c r="E30" s="37" t="s">
        <v>9</v>
      </c>
    </row>
    <row r="31" spans="1:5" x14ac:dyDescent="0.25">
      <c r="A31" s="16">
        <v>24</v>
      </c>
      <c r="B31" s="20" t="s">
        <v>9</v>
      </c>
      <c r="C31" s="35" t="s">
        <v>9</v>
      </c>
      <c r="D31" s="36" t="s">
        <v>9</v>
      </c>
      <c r="E31" s="37" t="s">
        <v>9</v>
      </c>
    </row>
    <row r="32" spans="1:5" x14ac:dyDescent="0.25">
      <c r="A32" s="16">
        <v>25</v>
      </c>
      <c r="B32" s="20" t="s">
        <v>9</v>
      </c>
      <c r="C32" s="35" t="s">
        <v>9</v>
      </c>
      <c r="D32" s="36" t="s">
        <v>9</v>
      </c>
      <c r="E32" s="37" t="s">
        <v>9</v>
      </c>
    </row>
    <row r="33" spans="1:5" x14ac:dyDescent="0.25">
      <c r="A33" s="16">
        <v>26</v>
      </c>
      <c r="B33" s="20" t="s">
        <v>9</v>
      </c>
      <c r="C33" s="35" t="s">
        <v>9</v>
      </c>
      <c r="D33" s="36" t="s">
        <v>9</v>
      </c>
      <c r="E33" s="37" t="s">
        <v>9</v>
      </c>
    </row>
    <row r="34" spans="1:5" x14ac:dyDescent="0.25">
      <c r="A34" s="16">
        <v>27</v>
      </c>
      <c r="B34" s="20" t="s">
        <v>9</v>
      </c>
      <c r="C34" s="35" t="s">
        <v>9</v>
      </c>
      <c r="D34" s="36" t="s">
        <v>9</v>
      </c>
      <c r="E34" s="37" t="s">
        <v>9</v>
      </c>
    </row>
    <row r="35" spans="1:5" x14ac:dyDescent="0.25">
      <c r="A35" s="16">
        <v>28</v>
      </c>
      <c r="B35" s="20" t="s">
        <v>9</v>
      </c>
      <c r="C35" s="35" t="s">
        <v>9</v>
      </c>
      <c r="D35" s="36" t="s">
        <v>9</v>
      </c>
      <c r="E35" s="37" t="s">
        <v>9</v>
      </c>
    </row>
    <row r="36" spans="1:5" x14ac:dyDescent="0.25">
      <c r="A36" s="16">
        <v>29</v>
      </c>
      <c r="B36" s="20" t="s">
        <v>9</v>
      </c>
      <c r="C36" s="35" t="s">
        <v>9</v>
      </c>
      <c r="D36" s="36" t="s">
        <v>9</v>
      </c>
      <c r="E36" s="37" t="s">
        <v>9</v>
      </c>
    </row>
    <row r="37" spans="1:5" x14ac:dyDescent="0.25">
      <c r="A37" s="16">
        <v>30</v>
      </c>
      <c r="B37" s="20" t="s">
        <v>9</v>
      </c>
      <c r="C37" s="35" t="s">
        <v>9</v>
      </c>
      <c r="D37" s="36" t="s">
        <v>9</v>
      </c>
      <c r="E37" s="37" t="s">
        <v>9</v>
      </c>
    </row>
    <row r="38" spans="1:5" x14ac:dyDescent="0.25">
      <c r="A38" s="16">
        <v>31</v>
      </c>
      <c r="B38" s="20" t="s">
        <v>9</v>
      </c>
      <c r="C38" s="35" t="s">
        <v>9</v>
      </c>
      <c r="D38" s="36" t="s">
        <v>9</v>
      </c>
      <c r="E38" s="37" t="s">
        <v>9</v>
      </c>
    </row>
    <row r="39" spans="1:5" x14ac:dyDescent="0.25">
      <c r="A39" s="16">
        <v>32</v>
      </c>
      <c r="B39" s="20" t="s">
        <v>9</v>
      </c>
      <c r="C39" s="35" t="s">
        <v>9</v>
      </c>
      <c r="D39" s="36" t="s">
        <v>9</v>
      </c>
      <c r="E39" s="37" t="s">
        <v>9</v>
      </c>
    </row>
    <row r="40" spans="1:5" x14ac:dyDescent="0.25">
      <c r="A40" s="16">
        <v>33</v>
      </c>
      <c r="B40" s="20" t="s">
        <v>9</v>
      </c>
      <c r="C40" s="35" t="s">
        <v>9</v>
      </c>
      <c r="D40" s="36" t="s">
        <v>9</v>
      </c>
      <c r="E40" s="37" t="s">
        <v>9</v>
      </c>
    </row>
    <row r="41" spans="1:5" x14ac:dyDescent="0.25">
      <c r="A41" s="16">
        <v>34</v>
      </c>
      <c r="B41" s="20" t="s">
        <v>9</v>
      </c>
      <c r="C41" s="35" t="s">
        <v>9</v>
      </c>
      <c r="D41" s="36" t="s">
        <v>9</v>
      </c>
      <c r="E41" s="37" t="s">
        <v>9</v>
      </c>
    </row>
    <row r="42" spans="1:5" x14ac:dyDescent="0.25">
      <c r="A42" s="16">
        <v>35</v>
      </c>
      <c r="B42" s="20" t="s">
        <v>9</v>
      </c>
      <c r="C42" s="35" t="s">
        <v>9</v>
      </c>
      <c r="D42" s="36" t="s">
        <v>9</v>
      </c>
      <c r="E42" s="37" t="s">
        <v>9</v>
      </c>
    </row>
    <row r="43" spans="1:5" x14ac:dyDescent="0.25">
      <c r="A43" s="16">
        <v>36</v>
      </c>
      <c r="B43" s="20" t="s">
        <v>9</v>
      </c>
      <c r="C43" s="35" t="s">
        <v>9</v>
      </c>
      <c r="D43" s="36" t="s">
        <v>9</v>
      </c>
      <c r="E43" s="37" t="s">
        <v>9</v>
      </c>
    </row>
    <row r="44" spans="1:5" x14ac:dyDescent="0.25">
      <c r="A44" s="16">
        <v>37</v>
      </c>
      <c r="B44" s="20" t="s">
        <v>9</v>
      </c>
      <c r="C44" s="35" t="s">
        <v>9</v>
      </c>
      <c r="D44" s="36" t="s">
        <v>9</v>
      </c>
      <c r="E44" s="37" t="s">
        <v>9</v>
      </c>
    </row>
    <row r="45" spans="1:5" x14ac:dyDescent="0.25">
      <c r="A45" s="16">
        <v>38</v>
      </c>
      <c r="B45" s="20" t="s">
        <v>9</v>
      </c>
      <c r="C45" s="35" t="s">
        <v>9</v>
      </c>
      <c r="D45" s="36" t="s">
        <v>9</v>
      </c>
      <c r="E45" s="37" t="s">
        <v>9</v>
      </c>
    </row>
    <row r="46" spans="1:5" x14ac:dyDescent="0.25">
      <c r="A46" s="16">
        <v>39</v>
      </c>
      <c r="B46" s="20" t="s">
        <v>9</v>
      </c>
      <c r="C46" s="35" t="s">
        <v>9</v>
      </c>
      <c r="D46" s="36" t="s">
        <v>9</v>
      </c>
      <c r="E46" s="37" t="s">
        <v>9</v>
      </c>
    </row>
    <row r="47" spans="1:5" x14ac:dyDescent="0.25">
      <c r="A47" s="16">
        <v>40</v>
      </c>
      <c r="B47" s="20" t="s">
        <v>9</v>
      </c>
      <c r="C47" s="35" t="s">
        <v>9</v>
      </c>
      <c r="D47" s="36" t="s">
        <v>9</v>
      </c>
      <c r="E47" s="37" t="s">
        <v>9</v>
      </c>
    </row>
    <row r="48" spans="1:5" x14ac:dyDescent="0.25">
      <c r="A48" s="16">
        <v>41</v>
      </c>
      <c r="B48" s="20" t="s">
        <v>9</v>
      </c>
      <c r="C48" s="35" t="s">
        <v>9</v>
      </c>
      <c r="D48" s="36" t="s">
        <v>9</v>
      </c>
      <c r="E48" s="37" t="s">
        <v>9</v>
      </c>
    </row>
    <row r="49" spans="1:5" x14ac:dyDescent="0.25">
      <c r="A49" s="16">
        <v>42</v>
      </c>
      <c r="B49" s="20" t="s">
        <v>9</v>
      </c>
      <c r="C49" s="35" t="s">
        <v>9</v>
      </c>
      <c r="D49" s="36" t="s">
        <v>9</v>
      </c>
      <c r="E49" s="37" t="s">
        <v>9</v>
      </c>
    </row>
    <row r="50" spans="1:5" x14ac:dyDescent="0.25">
      <c r="A50" s="16">
        <v>43</v>
      </c>
      <c r="B50" s="20" t="s">
        <v>9</v>
      </c>
      <c r="C50" s="35" t="s">
        <v>9</v>
      </c>
      <c r="D50" s="36" t="s">
        <v>9</v>
      </c>
      <c r="E50" s="37" t="s">
        <v>9</v>
      </c>
    </row>
    <row r="51" spans="1:5" x14ac:dyDescent="0.25">
      <c r="A51" s="16">
        <v>44</v>
      </c>
      <c r="B51" s="20" t="s">
        <v>9</v>
      </c>
      <c r="C51" s="35" t="s">
        <v>9</v>
      </c>
      <c r="D51" s="36" t="s">
        <v>9</v>
      </c>
      <c r="E51" s="37" t="s">
        <v>9</v>
      </c>
    </row>
    <row r="52" spans="1:5" x14ac:dyDescent="0.25">
      <c r="A52" s="16">
        <v>45</v>
      </c>
      <c r="B52" s="20" t="s">
        <v>9</v>
      </c>
      <c r="C52" s="35" t="s">
        <v>9</v>
      </c>
      <c r="D52" s="36" t="s">
        <v>9</v>
      </c>
      <c r="E52" s="37" t="s">
        <v>9</v>
      </c>
    </row>
    <row r="53" spans="1:5" x14ac:dyDescent="0.25">
      <c r="A53" s="16">
        <v>46</v>
      </c>
      <c r="B53" s="20" t="s">
        <v>9</v>
      </c>
      <c r="C53" s="35" t="s">
        <v>9</v>
      </c>
      <c r="D53" s="36" t="s">
        <v>9</v>
      </c>
      <c r="E53" s="37" t="s">
        <v>9</v>
      </c>
    </row>
    <row r="54" spans="1:5" x14ac:dyDescent="0.25">
      <c r="A54" s="16">
        <v>47</v>
      </c>
      <c r="B54" s="20" t="s">
        <v>9</v>
      </c>
      <c r="C54" s="35" t="s">
        <v>9</v>
      </c>
      <c r="D54" s="36" t="s">
        <v>9</v>
      </c>
      <c r="E54" s="37" t="s">
        <v>9</v>
      </c>
    </row>
    <row r="55" spans="1:5" x14ac:dyDescent="0.25">
      <c r="A55" s="16">
        <v>48</v>
      </c>
      <c r="B55" s="20" t="s">
        <v>9</v>
      </c>
      <c r="C55" s="35" t="s">
        <v>9</v>
      </c>
      <c r="D55" s="36" t="s">
        <v>9</v>
      </c>
      <c r="E55" s="37" t="s">
        <v>9</v>
      </c>
    </row>
    <row r="56" spans="1:5" x14ac:dyDescent="0.25">
      <c r="A56" s="16">
        <v>49</v>
      </c>
      <c r="B56" s="20" t="s">
        <v>9</v>
      </c>
      <c r="C56" s="35" t="s">
        <v>9</v>
      </c>
      <c r="D56" s="36" t="s">
        <v>9</v>
      </c>
      <c r="E56" s="37" t="s">
        <v>9</v>
      </c>
    </row>
    <row r="57" spans="1:5" x14ac:dyDescent="0.25">
      <c r="A57" s="16">
        <v>50</v>
      </c>
      <c r="B57" s="20" t="s">
        <v>9</v>
      </c>
      <c r="C57" s="35" t="s">
        <v>9</v>
      </c>
      <c r="D57" s="36" t="s">
        <v>9</v>
      </c>
      <c r="E57" s="37" t="s">
        <v>9</v>
      </c>
    </row>
    <row r="58" spans="1:5" x14ac:dyDescent="0.25">
      <c r="A58" s="16">
        <v>51</v>
      </c>
      <c r="B58" s="20" t="s">
        <v>9</v>
      </c>
      <c r="C58" s="35" t="s">
        <v>9</v>
      </c>
      <c r="D58" s="36" t="s">
        <v>9</v>
      </c>
      <c r="E58" s="37" t="s">
        <v>9</v>
      </c>
    </row>
    <row r="59" spans="1:5" x14ac:dyDescent="0.25">
      <c r="A59" s="16">
        <v>52</v>
      </c>
      <c r="B59" s="20" t="s">
        <v>9</v>
      </c>
      <c r="C59" s="35" t="s">
        <v>9</v>
      </c>
      <c r="D59" s="36" t="s">
        <v>9</v>
      </c>
      <c r="E59" s="37" t="s">
        <v>9</v>
      </c>
    </row>
    <row r="60" spans="1:5" x14ac:dyDescent="0.25">
      <c r="A60" s="16">
        <v>53</v>
      </c>
      <c r="B60" s="20" t="s">
        <v>9</v>
      </c>
      <c r="C60" s="35" t="s">
        <v>9</v>
      </c>
      <c r="D60" s="36" t="s">
        <v>9</v>
      </c>
      <c r="E60" s="37" t="s">
        <v>9</v>
      </c>
    </row>
    <row r="61" spans="1:5" x14ac:dyDescent="0.25">
      <c r="A61" s="16">
        <v>54</v>
      </c>
      <c r="B61" s="20" t="s">
        <v>9</v>
      </c>
      <c r="C61" s="35" t="s">
        <v>9</v>
      </c>
      <c r="D61" s="36" t="s">
        <v>9</v>
      </c>
      <c r="E61" s="37" t="s">
        <v>9</v>
      </c>
    </row>
    <row r="62" spans="1:5" x14ac:dyDescent="0.25">
      <c r="A62" s="16">
        <v>55</v>
      </c>
      <c r="B62" s="20" t="s">
        <v>9</v>
      </c>
      <c r="C62" s="35" t="s">
        <v>9</v>
      </c>
      <c r="D62" s="36" t="s">
        <v>9</v>
      </c>
      <c r="E62" s="37" t="s">
        <v>9</v>
      </c>
    </row>
    <row r="63" spans="1:5" x14ac:dyDescent="0.25">
      <c r="A63" s="16">
        <v>56</v>
      </c>
      <c r="B63" s="20" t="s">
        <v>9</v>
      </c>
      <c r="C63" s="35" t="s">
        <v>9</v>
      </c>
      <c r="D63" s="36" t="s">
        <v>9</v>
      </c>
      <c r="E63" s="37" t="s">
        <v>9</v>
      </c>
    </row>
    <row r="64" spans="1:5" x14ac:dyDescent="0.25">
      <c r="A64" s="16">
        <v>57</v>
      </c>
      <c r="B64" s="20" t="s">
        <v>9</v>
      </c>
      <c r="C64" s="35" t="s">
        <v>9</v>
      </c>
      <c r="D64" s="36" t="s">
        <v>9</v>
      </c>
      <c r="E64" s="37" t="s">
        <v>9</v>
      </c>
    </row>
    <row r="65" spans="1:5" x14ac:dyDescent="0.25">
      <c r="A65" s="16">
        <v>58</v>
      </c>
      <c r="B65" s="20" t="s">
        <v>9</v>
      </c>
      <c r="C65" s="35" t="s">
        <v>9</v>
      </c>
      <c r="D65" s="36" t="s">
        <v>9</v>
      </c>
      <c r="E65" s="37" t="s">
        <v>9</v>
      </c>
    </row>
    <row r="66" spans="1:5" x14ac:dyDescent="0.25">
      <c r="A66" s="16">
        <v>59</v>
      </c>
      <c r="B66" s="20" t="s">
        <v>9</v>
      </c>
      <c r="C66" s="35" t="s">
        <v>9</v>
      </c>
      <c r="D66" s="36" t="s">
        <v>9</v>
      </c>
      <c r="E66" s="37" t="s">
        <v>9</v>
      </c>
    </row>
    <row r="67" spans="1:5" x14ac:dyDescent="0.25">
      <c r="A67" s="16">
        <v>60</v>
      </c>
      <c r="B67" s="20" t="s">
        <v>9</v>
      </c>
      <c r="C67" s="35" t="s">
        <v>9</v>
      </c>
      <c r="D67" s="36" t="s">
        <v>9</v>
      </c>
      <c r="E67" s="37" t="s">
        <v>9</v>
      </c>
    </row>
    <row r="68" spans="1:5" x14ac:dyDescent="0.25">
      <c r="A68" s="16">
        <v>61</v>
      </c>
      <c r="B68" s="20" t="s">
        <v>9</v>
      </c>
      <c r="C68" s="35" t="s">
        <v>9</v>
      </c>
      <c r="D68" s="36" t="s">
        <v>9</v>
      </c>
      <c r="E68" s="37" t="s">
        <v>9</v>
      </c>
    </row>
    <row r="69" spans="1:5" x14ac:dyDescent="0.25">
      <c r="A69" s="16">
        <v>62</v>
      </c>
      <c r="B69" s="20" t="s">
        <v>9</v>
      </c>
      <c r="C69" s="35" t="s">
        <v>9</v>
      </c>
      <c r="D69" s="36" t="s">
        <v>9</v>
      </c>
      <c r="E69" s="37" t="s">
        <v>9</v>
      </c>
    </row>
    <row r="70" spans="1:5" x14ac:dyDescent="0.25">
      <c r="A70" s="16">
        <v>63</v>
      </c>
      <c r="B70" s="20" t="s">
        <v>9</v>
      </c>
      <c r="C70" s="35" t="s">
        <v>9</v>
      </c>
      <c r="D70" s="36" t="s">
        <v>9</v>
      </c>
      <c r="E70" s="37" t="s">
        <v>9</v>
      </c>
    </row>
    <row r="71" spans="1:5" x14ac:dyDescent="0.25">
      <c r="A71" s="16">
        <v>64</v>
      </c>
      <c r="B71" s="20" t="s">
        <v>9</v>
      </c>
      <c r="C71" s="35" t="s">
        <v>9</v>
      </c>
      <c r="D71" s="36" t="s">
        <v>9</v>
      </c>
      <c r="E71" s="37" t="s">
        <v>9</v>
      </c>
    </row>
    <row r="72" spans="1:5" x14ac:dyDescent="0.25">
      <c r="A72" s="16">
        <v>65</v>
      </c>
      <c r="B72" s="20" t="s">
        <v>9</v>
      </c>
      <c r="C72" s="35" t="s">
        <v>9</v>
      </c>
      <c r="D72" s="36" t="s">
        <v>9</v>
      </c>
      <c r="E72" s="37" t="s">
        <v>9</v>
      </c>
    </row>
    <row r="73" spans="1:5" x14ac:dyDescent="0.25">
      <c r="A73" s="16">
        <v>66</v>
      </c>
      <c r="B73" s="20" t="s">
        <v>9</v>
      </c>
      <c r="C73" s="35" t="s">
        <v>9</v>
      </c>
      <c r="D73" s="36" t="s">
        <v>9</v>
      </c>
      <c r="E73" s="37" t="s">
        <v>9</v>
      </c>
    </row>
    <row r="74" spans="1:5" x14ac:dyDescent="0.25">
      <c r="A74" s="16">
        <v>67</v>
      </c>
      <c r="B74" s="20" t="s">
        <v>9</v>
      </c>
      <c r="C74" s="35" t="s">
        <v>9</v>
      </c>
      <c r="D74" s="36" t="s">
        <v>9</v>
      </c>
      <c r="E74" s="37" t="s">
        <v>9</v>
      </c>
    </row>
    <row r="75" spans="1:5" x14ac:dyDescent="0.25">
      <c r="A75" s="16">
        <v>68</v>
      </c>
      <c r="B75" s="20" t="s">
        <v>9</v>
      </c>
      <c r="C75" s="35" t="s">
        <v>9</v>
      </c>
      <c r="D75" s="36" t="s">
        <v>9</v>
      </c>
      <c r="E75" s="37" t="s">
        <v>9</v>
      </c>
    </row>
    <row r="76" spans="1:5" x14ac:dyDescent="0.25">
      <c r="A76" s="16">
        <v>69</v>
      </c>
      <c r="B76" s="20" t="s">
        <v>9</v>
      </c>
      <c r="C76" s="35" t="s">
        <v>9</v>
      </c>
      <c r="D76" s="36" t="s">
        <v>9</v>
      </c>
      <c r="E76" s="37" t="s">
        <v>9</v>
      </c>
    </row>
    <row r="77" spans="1:5" x14ac:dyDescent="0.25">
      <c r="A77" s="16">
        <v>70</v>
      </c>
      <c r="B77" s="20" t="s">
        <v>9</v>
      </c>
      <c r="C77" s="35" t="s">
        <v>9</v>
      </c>
      <c r="D77" s="36" t="s">
        <v>9</v>
      </c>
      <c r="E77" s="37" t="s">
        <v>9</v>
      </c>
    </row>
    <row r="78" spans="1:5" x14ac:dyDescent="0.25">
      <c r="A78" s="16">
        <v>71</v>
      </c>
      <c r="B78" s="20" t="s">
        <v>9</v>
      </c>
      <c r="C78" s="35" t="s">
        <v>9</v>
      </c>
      <c r="D78" s="36" t="s">
        <v>9</v>
      </c>
      <c r="E78" s="37" t="s">
        <v>9</v>
      </c>
    </row>
    <row r="79" spans="1:5" x14ac:dyDescent="0.25">
      <c r="A79" s="16">
        <v>72</v>
      </c>
      <c r="B79" s="20" t="s">
        <v>9</v>
      </c>
      <c r="C79" s="35" t="s">
        <v>9</v>
      </c>
      <c r="D79" s="36" t="s">
        <v>9</v>
      </c>
      <c r="E79" s="37" t="s">
        <v>9</v>
      </c>
    </row>
    <row r="80" spans="1:5" x14ac:dyDescent="0.25">
      <c r="A80" s="16">
        <v>73</v>
      </c>
      <c r="B80" s="20" t="s">
        <v>9</v>
      </c>
      <c r="C80" s="35" t="s">
        <v>9</v>
      </c>
      <c r="D80" s="36" t="s">
        <v>9</v>
      </c>
      <c r="E80" s="37" t="s">
        <v>9</v>
      </c>
    </row>
    <row r="81" spans="1:5" x14ac:dyDescent="0.25">
      <c r="A81" s="16">
        <v>74</v>
      </c>
      <c r="B81" s="20" t="s">
        <v>9</v>
      </c>
      <c r="C81" s="35" t="s">
        <v>9</v>
      </c>
      <c r="D81" s="36" t="s">
        <v>9</v>
      </c>
      <c r="E81" s="37" t="s">
        <v>9</v>
      </c>
    </row>
    <row r="82" spans="1:5" x14ac:dyDescent="0.25">
      <c r="A82" s="16">
        <v>75</v>
      </c>
      <c r="B82" s="20" t="s">
        <v>9</v>
      </c>
      <c r="C82" s="35" t="s">
        <v>9</v>
      </c>
      <c r="D82" s="36" t="s">
        <v>9</v>
      </c>
      <c r="E82" s="37" t="s">
        <v>9</v>
      </c>
    </row>
    <row r="83" spans="1:5" x14ac:dyDescent="0.25">
      <c r="A83" s="16">
        <v>76</v>
      </c>
      <c r="B83" s="20" t="s">
        <v>9</v>
      </c>
      <c r="C83" s="35" t="s">
        <v>9</v>
      </c>
      <c r="D83" s="36" t="s">
        <v>9</v>
      </c>
      <c r="E83" s="37" t="s">
        <v>9</v>
      </c>
    </row>
    <row r="84" spans="1:5" x14ac:dyDescent="0.25">
      <c r="A84" s="16">
        <v>77</v>
      </c>
      <c r="B84" s="20" t="s">
        <v>9</v>
      </c>
      <c r="C84" s="35" t="s">
        <v>9</v>
      </c>
      <c r="D84" s="36" t="s">
        <v>9</v>
      </c>
      <c r="E84" s="37" t="s">
        <v>9</v>
      </c>
    </row>
    <row r="85" spans="1:5" x14ac:dyDescent="0.25">
      <c r="A85" s="16">
        <v>78</v>
      </c>
      <c r="B85" s="20" t="s">
        <v>9</v>
      </c>
      <c r="C85" s="35" t="s">
        <v>9</v>
      </c>
      <c r="D85" s="36" t="s">
        <v>9</v>
      </c>
      <c r="E85" s="37" t="s">
        <v>9</v>
      </c>
    </row>
    <row r="86" spans="1:5" x14ac:dyDescent="0.25">
      <c r="A86" s="16">
        <v>79</v>
      </c>
      <c r="B86" s="38" t="s">
        <v>9</v>
      </c>
      <c r="C86" s="39" t="s">
        <v>9</v>
      </c>
      <c r="D86" s="2" t="s">
        <v>9</v>
      </c>
      <c r="E86" s="40" t="s">
        <v>9</v>
      </c>
    </row>
    <row r="87" spans="1:5" x14ac:dyDescent="0.25">
      <c r="A87" s="16">
        <v>80</v>
      </c>
      <c r="B87" s="41" t="s">
        <v>9</v>
      </c>
      <c r="C87" s="42" t="s">
        <v>9</v>
      </c>
      <c r="D87" s="42" t="s">
        <v>9</v>
      </c>
      <c r="E87" s="43" t="s">
        <v>9</v>
      </c>
    </row>
  </sheetData>
  <mergeCells count="1"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1A45-E2D0-424A-A7E8-D2E43927C5FD}">
  <dimension ref="A1:J62"/>
  <sheetViews>
    <sheetView workbookViewId="0">
      <selection activeCell="J15" sqref="J15"/>
    </sheetView>
  </sheetViews>
  <sheetFormatPr defaultRowHeight="15" x14ac:dyDescent="0.25"/>
  <cols>
    <col min="3" max="3" width="15.85546875" customWidth="1"/>
    <col min="4" max="4" width="14.85546875" customWidth="1"/>
    <col min="5" max="5" width="12.7109375" customWidth="1"/>
    <col min="6" max="6" width="12.140625" customWidth="1"/>
    <col min="7" max="7" width="13.140625" customWidth="1"/>
  </cols>
  <sheetData>
    <row r="1" spans="1:10" x14ac:dyDescent="0.25">
      <c r="A1" s="1" t="s">
        <v>89</v>
      </c>
      <c r="B1" s="1"/>
      <c r="C1" s="1"/>
      <c r="D1" s="1"/>
      <c r="E1" s="2"/>
      <c r="F1" s="2"/>
      <c r="G1" s="2"/>
      <c r="H1" s="2"/>
      <c r="I1" s="2"/>
      <c r="J1" s="2"/>
    </row>
    <row r="2" spans="1:10" x14ac:dyDescent="0.25">
      <c r="A2" s="1" t="s">
        <v>23</v>
      </c>
      <c r="B2" s="1"/>
      <c r="C2" s="4" t="s">
        <v>90</v>
      </c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58" t="s">
        <v>91</v>
      </c>
      <c r="B4" s="58"/>
      <c r="C4" s="58"/>
      <c r="D4" s="58"/>
      <c r="E4" s="58"/>
      <c r="F4" s="58"/>
      <c r="G4" s="58"/>
      <c r="H4" s="58"/>
      <c r="I4" s="58"/>
      <c r="J4" s="2"/>
    </row>
    <row r="5" spans="1:10" x14ac:dyDescent="0.25">
      <c r="A5" s="6" t="s">
        <v>9</v>
      </c>
      <c r="B5" s="13" t="s">
        <v>92</v>
      </c>
      <c r="C5" s="13" t="s">
        <v>93</v>
      </c>
      <c r="D5" s="13" t="s">
        <v>94</v>
      </c>
      <c r="E5" s="13" t="s">
        <v>95</v>
      </c>
      <c r="F5" s="13" t="s">
        <v>96</v>
      </c>
      <c r="G5" s="13" t="s">
        <v>97</v>
      </c>
      <c r="H5" s="13" t="s">
        <v>98</v>
      </c>
      <c r="I5" s="59" t="s">
        <v>99</v>
      </c>
      <c r="J5" s="2"/>
    </row>
    <row r="6" spans="1:10" x14ac:dyDescent="0.25">
      <c r="A6" s="16" t="s">
        <v>100</v>
      </c>
      <c r="B6" s="17">
        <v>1</v>
      </c>
      <c r="C6" s="32" t="s">
        <v>9</v>
      </c>
      <c r="D6" s="32">
        <v>5</v>
      </c>
      <c r="E6" s="32" t="s">
        <v>9</v>
      </c>
      <c r="F6" s="32" t="s">
        <v>9</v>
      </c>
      <c r="G6" s="32" t="s">
        <v>9</v>
      </c>
      <c r="H6" s="32" t="s">
        <v>9</v>
      </c>
      <c r="I6" s="45" t="s">
        <v>9</v>
      </c>
      <c r="J6" s="2"/>
    </row>
    <row r="7" spans="1:10" x14ac:dyDescent="0.25">
      <c r="A7" s="16" t="s">
        <v>101</v>
      </c>
      <c r="B7" s="20">
        <v>4</v>
      </c>
      <c r="C7" s="35" t="s">
        <v>9</v>
      </c>
      <c r="D7" s="35">
        <v>1</v>
      </c>
      <c r="E7" s="35" t="s">
        <v>9</v>
      </c>
      <c r="F7" s="35" t="s">
        <v>9</v>
      </c>
      <c r="G7" s="35" t="s">
        <v>9</v>
      </c>
      <c r="H7" s="35" t="s">
        <v>9</v>
      </c>
      <c r="I7" s="23" t="s">
        <v>9</v>
      </c>
      <c r="J7" s="60" t="s">
        <v>102</v>
      </c>
    </row>
    <row r="8" spans="1:10" x14ac:dyDescent="0.25">
      <c r="A8" s="16" t="s">
        <v>103</v>
      </c>
      <c r="B8" s="20">
        <v>8</v>
      </c>
      <c r="C8" s="35" t="s">
        <v>9</v>
      </c>
      <c r="D8" s="35">
        <v>0</v>
      </c>
      <c r="E8" s="35" t="s">
        <v>9</v>
      </c>
      <c r="F8" s="35" t="s">
        <v>9</v>
      </c>
      <c r="G8" s="35" t="s">
        <v>9</v>
      </c>
      <c r="H8" s="35" t="s">
        <v>9</v>
      </c>
      <c r="I8" s="23" t="s">
        <v>9</v>
      </c>
      <c r="J8" s="2"/>
    </row>
    <row r="9" spans="1:10" x14ac:dyDescent="0.25">
      <c r="A9" s="16" t="s">
        <v>104</v>
      </c>
      <c r="B9" s="47">
        <v>6</v>
      </c>
      <c r="C9" s="25" t="s">
        <v>9</v>
      </c>
      <c r="D9" s="25">
        <v>0</v>
      </c>
      <c r="E9" s="25" t="s">
        <v>9</v>
      </c>
      <c r="F9" s="25" t="s">
        <v>9</v>
      </c>
      <c r="G9" s="25" t="s">
        <v>9</v>
      </c>
      <c r="H9" s="25" t="s">
        <v>9</v>
      </c>
      <c r="I9" s="26" t="s">
        <v>9</v>
      </c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x14ac:dyDescent="0.25">
      <c r="A11" s="58" t="s">
        <v>105</v>
      </c>
      <c r="B11" s="58"/>
      <c r="C11" s="58"/>
      <c r="D11" s="58"/>
      <c r="E11" s="58"/>
      <c r="F11" s="58"/>
      <c r="G11" s="58"/>
      <c r="H11" s="58"/>
      <c r="I11" s="58"/>
      <c r="J11" s="2"/>
    </row>
    <row r="12" spans="1:10" x14ac:dyDescent="0.25">
      <c r="A12" s="6" t="s">
        <v>106</v>
      </c>
      <c r="B12" s="13" t="s">
        <v>92</v>
      </c>
      <c r="C12" s="13" t="s">
        <v>93</v>
      </c>
      <c r="D12" s="13" t="s">
        <v>94</v>
      </c>
      <c r="E12" s="13" t="s">
        <v>95</v>
      </c>
      <c r="F12" s="13" t="s">
        <v>96</v>
      </c>
      <c r="G12" s="13" t="s">
        <v>97</v>
      </c>
      <c r="H12" s="13" t="s">
        <v>98</v>
      </c>
      <c r="I12" s="11" t="s">
        <v>99</v>
      </c>
      <c r="J12" s="2"/>
    </row>
    <row r="13" spans="1:10" x14ac:dyDescent="0.25">
      <c r="A13" s="16">
        <v>1</v>
      </c>
      <c r="B13" s="86">
        <v>56.1</v>
      </c>
      <c r="C13" s="50" t="s">
        <v>9</v>
      </c>
      <c r="D13" s="50" t="s">
        <v>9</v>
      </c>
      <c r="E13" s="50" t="s">
        <v>9</v>
      </c>
      <c r="F13" s="50" t="s">
        <v>9</v>
      </c>
      <c r="G13" s="50" t="s">
        <v>9</v>
      </c>
      <c r="H13" s="50" t="s">
        <v>9</v>
      </c>
      <c r="I13" s="51" t="s">
        <v>9</v>
      </c>
      <c r="J13" s="2"/>
    </row>
    <row r="14" spans="1:10" x14ac:dyDescent="0.25">
      <c r="A14" s="16">
        <v>2</v>
      </c>
      <c r="B14" s="87">
        <v>52.6</v>
      </c>
      <c r="C14" s="35" t="s">
        <v>9</v>
      </c>
      <c r="D14" s="35" t="s">
        <v>9</v>
      </c>
      <c r="E14" s="35" t="s">
        <v>9</v>
      </c>
      <c r="F14" s="35" t="s">
        <v>9</v>
      </c>
      <c r="G14" s="35" t="s">
        <v>9</v>
      </c>
      <c r="H14" s="35" t="s">
        <v>9</v>
      </c>
      <c r="I14" s="53" t="s">
        <v>9</v>
      </c>
      <c r="J14" s="2"/>
    </row>
    <row r="15" spans="1:10" x14ac:dyDescent="0.25">
      <c r="A15" s="16">
        <v>3</v>
      </c>
      <c r="B15" s="87">
        <v>54.7</v>
      </c>
      <c r="C15" s="35" t="s">
        <v>9</v>
      </c>
      <c r="D15" s="35" t="s">
        <v>9</v>
      </c>
      <c r="E15" s="35" t="s">
        <v>9</v>
      </c>
      <c r="F15" s="35" t="s">
        <v>9</v>
      </c>
      <c r="G15" s="35" t="s">
        <v>9</v>
      </c>
      <c r="H15" s="35" t="s">
        <v>9</v>
      </c>
      <c r="I15" s="53" t="s">
        <v>9</v>
      </c>
      <c r="J15" s="2"/>
    </row>
    <row r="16" spans="1:10" x14ac:dyDescent="0.25">
      <c r="A16" s="16">
        <v>4</v>
      </c>
      <c r="B16" s="87">
        <v>70.900000000000006</v>
      </c>
      <c r="C16" s="35" t="s">
        <v>9</v>
      </c>
      <c r="D16" s="35" t="s">
        <v>9</v>
      </c>
      <c r="E16" s="35" t="s">
        <v>9</v>
      </c>
      <c r="F16" s="35" t="s">
        <v>9</v>
      </c>
      <c r="G16" s="35" t="s">
        <v>9</v>
      </c>
      <c r="H16" s="35" t="s">
        <v>9</v>
      </c>
      <c r="I16" s="53" t="s">
        <v>9</v>
      </c>
      <c r="J16" s="2"/>
    </row>
    <row r="17" spans="1:10" x14ac:dyDescent="0.25">
      <c r="A17" s="16">
        <v>5</v>
      </c>
      <c r="B17" s="87">
        <v>58.2</v>
      </c>
      <c r="C17" s="35" t="s">
        <v>9</v>
      </c>
      <c r="D17" s="35" t="s">
        <v>9</v>
      </c>
      <c r="E17" s="35" t="s">
        <v>9</v>
      </c>
      <c r="F17" s="35" t="s">
        <v>9</v>
      </c>
      <c r="G17" s="35" t="s">
        <v>9</v>
      </c>
      <c r="H17" s="35" t="s">
        <v>9</v>
      </c>
      <c r="I17" s="53" t="s">
        <v>9</v>
      </c>
      <c r="J17" s="2"/>
    </row>
    <row r="18" spans="1:10" x14ac:dyDescent="0.25">
      <c r="A18" s="16">
        <v>6</v>
      </c>
      <c r="B18" s="87">
        <v>61.1</v>
      </c>
      <c r="C18" s="35" t="s">
        <v>9</v>
      </c>
      <c r="D18" s="35" t="s">
        <v>9</v>
      </c>
      <c r="E18" s="35" t="s">
        <v>9</v>
      </c>
      <c r="F18" s="35" t="s">
        <v>9</v>
      </c>
      <c r="G18" s="35" t="s">
        <v>9</v>
      </c>
      <c r="H18" s="35" t="s">
        <v>9</v>
      </c>
      <c r="I18" s="53" t="s">
        <v>9</v>
      </c>
      <c r="J18" s="2"/>
    </row>
    <row r="19" spans="1:10" x14ac:dyDescent="0.25">
      <c r="A19" s="16">
        <v>7</v>
      </c>
      <c r="B19" s="87">
        <v>68</v>
      </c>
      <c r="C19" s="35" t="s">
        <v>9</v>
      </c>
      <c r="D19" s="35" t="s">
        <v>9</v>
      </c>
      <c r="E19" s="35" t="s">
        <v>9</v>
      </c>
      <c r="F19" s="35" t="s">
        <v>9</v>
      </c>
      <c r="G19" s="35" t="s">
        <v>9</v>
      </c>
      <c r="H19" s="35" t="s">
        <v>9</v>
      </c>
      <c r="I19" s="53" t="s">
        <v>9</v>
      </c>
      <c r="J19" s="61" t="s">
        <v>107</v>
      </c>
    </row>
    <row r="20" spans="1:10" x14ac:dyDescent="0.25">
      <c r="A20" s="16">
        <v>8</v>
      </c>
      <c r="B20" s="87">
        <v>51.1</v>
      </c>
      <c r="C20" s="35" t="s">
        <v>9</v>
      </c>
      <c r="D20" s="35" t="s">
        <v>9</v>
      </c>
      <c r="E20" s="35" t="s">
        <v>9</v>
      </c>
      <c r="F20" s="35" t="s">
        <v>9</v>
      </c>
      <c r="G20" s="35" t="s">
        <v>9</v>
      </c>
      <c r="H20" s="35" t="s">
        <v>9</v>
      </c>
      <c r="I20" s="53" t="s">
        <v>9</v>
      </c>
      <c r="J20" s="2"/>
    </row>
    <row r="21" spans="1:10" x14ac:dyDescent="0.25">
      <c r="A21" s="16">
        <v>9</v>
      </c>
      <c r="B21" s="87">
        <v>56.5</v>
      </c>
      <c r="C21" s="35" t="s">
        <v>9</v>
      </c>
      <c r="D21" s="35" t="s">
        <v>9</v>
      </c>
      <c r="E21" s="35" t="s">
        <v>9</v>
      </c>
      <c r="F21" s="35" t="s">
        <v>9</v>
      </c>
      <c r="G21" s="35" t="s">
        <v>9</v>
      </c>
      <c r="H21" s="35" t="s">
        <v>9</v>
      </c>
      <c r="I21" s="53" t="s">
        <v>9</v>
      </c>
      <c r="J21" s="2"/>
    </row>
    <row r="22" spans="1:10" x14ac:dyDescent="0.25">
      <c r="A22" s="16">
        <v>10</v>
      </c>
      <c r="B22" s="87">
        <v>65.599999999999994</v>
      </c>
      <c r="C22" s="35" t="s">
        <v>9</v>
      </c>
      <c r="D22" s="35" t="s">
        <v>9</v>
      </c>
      <c r="E22" s="35" t="s">
        <v>9</v>
      </c>
      <c r="F22" s="35" t="s">
        <v>9</v>
      </c>
      <c r="G22" s="35" t="s">
        <v>9</v>
      </c>
      <c r="H22" s="35" t="s">
        <v>9</v>
      </c>
      <c r="I22" s="53" t="s">
        <v>9</v>
      </c>
      <c r="J22" s="2"/>
    </row>
    <row r="23" spans="1:10" x14ac:dyDescent="0.25">
      <c r="A23" s="16">
        <v>11</v>
      </c>
      <c r="B23" s="87">
        <v>67.599999999999994</v>
      </c>
      <c r="C23" s="35" t="s">
        <v>9</v>
      </c>
      <c r="D23" s="35" t="s">
        <v>9</v>
      </c>
      <c r="E23" s="35" t="s">
        <v>9</v>
      </c>
      <c r="F23" s="35" t="s">
        <v>9</v>
      </c>
      <c r="G23" s="35" t="s">
        <v>9</v>
      </c>
      <c r="H23" s="35" t="s">
        <v>9</v>
      </c>
      <c r="I23" s="53" t="s">
        <v>9</v>
      </c>
      <c r="J23" s="2"/>
    </row>
    <row r="24" spans="1:10" x14ac:dyDescent="0.25">
      <c r="A24" s="16">
        <v>12</v>
      </c>
      <c r="B24" s="87">
        <v>53.5</v>
      </c>
      <c r="C24" s="35" t="s">
        <v>9</v>
      </c>
      <c r="D24" s="35" t="s">
        <v>9</v>
      </c>
      <c r="E24" s="35" t="s">
        <v>9</v>
      </c>
      <c r="F24" s="35" t="s">
        <v>9</v>
      </c>
      <c r="G24" s="35" t="s">
        <v>9</v>
      </c>
      <c r="H24" s="35" t="s">
        <v>9</v>
      </c>
      <c r="I24" s="53" t="s">
        <v>9</v>
      </c>
      <c r="J24" s="2"/>
    </row>
    <row r="25" spans="1:10" x14ac:dyDescent="0.25">
      <c r="A25" s="16">
        <v>13</v>
      </c>
      <c r="B25" s="87">
        <v>50.8</v>
      </c>
      <c r="C25" s="35" t="s">
        <v>9</v>
      </c>
      <c r="D25" s="35" t="s">
        <v>9</v>
      </c>
      <c r="E25" s="35" t="s">
        <v>9</v>
      </c>
      <c r="F25" s="35" t="s">
        <v>9</v>
      </c>
      <c r="G25" s="35" t="s">
        <v>9</v>
      </c>
      <c r="H25" s="35" t="s">
        <v>9</v>
      </c>
      <c r="I25" s="53" t="s">
        <v>9</v>
      </c>
      <c r="J25" s="2"/>
    </row>
    <row r="26" spans="1:10" x14ac:dyDescent="0.25">
      <c r="A26" s="16">
        <v>14</v>
      </c>
      <c r="B26" s="87">
        <v>74.3</v>
      </c>
      <c r="C26" s="35" t="s">
        <v>9</v>
      </c>
      <c r="D26" s="35" t="s">
        <v>9</v>
      </c>
      <c r="E26" s="35" t="s">
        <v>9</v>
      </c>
      <c r="F26" s="35" t="s">
        <v>9</v>
      </c>
      <c r="G26" s="35" t="s">
        <v>9</v>
      </c>
      <c r="H26" s="35" t="s">
        <v>9</v>
      </c>
      <c r="I26" s="53" t="s">
        <v>9</v>
      </c>
      <c r="J26" s="2"/>
    </row>
    <row r="27" spans="1:10" x14ac:dyDescent="0.25">
      <c r="A27" s="16">
        <v>15</v>
      </c>
      <c r="B27" s="87">
        <v>56.9</v>
      </c>
      <c r="C27" s="35" t="s">
        <v>9</v>
      </c>
      <c r="D27" s="35" t="s">
        <v>9</v>
      </c>
      <c r="E27" s="35" t="s">
        <v>9</v>
      </c>
      <c r="F27" s="35" t="s">
        <v>9</v>
      </c>
      <c r="G27" s="35" t="s">
        <v>9</v>
      </c>
      <c r="H27" s="35" t="s">
        <v>9</v>
      </c>
      <c r="I27" s="53" t="s">
        <v>9</v>
      </c>
      <c r="J27" s="2"/>
    </row>
    <row r="28" spans="1:10" x14ac:dyDescent="0.25">
      <c r="A28" s="16">
        <v>16</v>
      </c>
      <c r="B28" s="87">
        <v>54.3</v>
      </c>
      <c r="C28" s="35" t="s">
        <v>9</v>
      </c>
      <c r="D28" s="35" t="s">
        <v>9</v>
      </c>
      <c r="E28" s="35" t="s">
        <v>9</v>
      </c>
      <c r="F28" s="35" t="s">
        <v>9</v>
      </c>
      <c r="G28" s="35" t="s">
        <v>9</v>
      </c>
      <c r="H28" s="35" t="s">
        <v>9</v>
      </c>
      <c r="I28" s="53" t="s">
        <v>9</v>
      </c>
      <c r="J28" s="2"/>
    </row>
    <row r="29" spans="1:10" x14ac:dyDescent="0.25">
      <c r="A29" s="16">
        <v>17</v>
      </c>
      <c r="B29" s="87">
        <v>54.2</v>
      </c>
      <c r="C29" s="35" t="s">
        <v>9</v>
      </c>
      <c r="D29" s="35" t="s">
        <v>9</v>
      </c>
      <c r="E29" s="35" t="s">
        <v>9</v>
      </c>
      <c r="F29" s="35" t="s">
        <v>9</v>
      </c>
      <c r="G29" s="35" t="s">
        <v>9</v>
      </c>
      <c r="H29" s="35" t="s">
        <v>9</v>
      </c>
      <c r="I29" s="53" t="s">
        <v>9</v>
      </c>
      <c r="J29" s="2"/>
    </row>
    <row r="30" spans="1:10" x14ac:dyDescent="0.25">
      <c r="A30" s="16">
        <v>18</v>
      </c>
      <c r="B30" s="87">
        <v>67.8</v>
      </c>
      <c r="C30" s="35" t="s">
        <v>9</v>
      </c>
      <c r="D30" s="35" t="s">
        <v>9</v>
      </c>
      <c r="E30" s="35" t="s">
        <v>9</v>
      </c>
      <c r="F30" s="35" t="s">
        <v>9</v>
      </c>
      <c r="G30" s="35" t="s">
        <v>9</v>
      </c>
      <c r="H30" s="35" t="s">
        <v>9</v>
      </c>
      <c r="I30" s="53" t="s">
        <v>9</v>
      </c>
      <c r="J30" s="2"/>
    </row>
    <row r="31" spans="1:10" x14ac:dyDescent="0.25">
      <c r="A31" s="16">
        <v>19</v>
      </c>
      <c r="B31" s="87">
        <v>95.6</v>
      </c>
      <c r="C31" s="35" t="s">
        <v>9</v>
      </c>
      <c r="D31" s="35" t="s">
        <v>9</v>
      </c>
      <c r="E31" s="35" t="s">
        <v>9</v>
      </c>
      <c r="F31" s="35" t="s">
        <v>9</v>
      </c>
      <c r="G31" s="35" t="s">
        <v>9</v>
      </c>
      <c r="H31" s="35" t="s">
        <v>9</v>
      </c>
      <c r="I31" s="53" t="s">
        <v>9</v>
      </c>
      <c r="J31" s="2"/>
    </row>
    <row r="32" spans="1:10" x14ac:dyDescent="0.25">
      <c r="A32" s="16">
        <v>20</v>
      </c>
      <c r="B32" s="87">
        <v>59.2</v>
      </c>
      <c r="C32" s="35" t="s">
        <v>9</v>
      </c>
      <c r="D32" s="35" t="s">
        <v>9</v>
      </c>
      <c r="E32" s="35" t="s">
        <v>9</v>
      </c>
      <c r="F32" s="35" t="s">
        <v>9</v>
      </c>
      <c r="G32" s="35" t="s">
        <v>9</v>
      </c>
      <c r="H32" s="35" t="s">
        <v>9</v>
      </c>
      <c r="I32" s="53" t="s">
        <v>9</v>
      </c>
      <c r="J32" s="2"/>
    </row>
    <row r="33" spans="1:10" x14ac:dyDescent="0.25">
      <c r="A33" s="16">
        <v>21</v>
      </c>
      <c r="B33" s="87">
        <v>69.5</v>
      </c>
      <c r="C33" s="35" t="s">
        <v>9</v>
      </c>
      <c r="D33" s="35" t="s">
        <v>9</v>
      </c>
      <c r="E33" s="35" t="s">
        <v>9</v>
      </c>
      <c r="F33" s="35" t="s">
        <v>9</v>
      </c>
      <c r="G33" s="35" t="s">
        <v>9</v>
      </c>
      <c r="H33" s="35" t="s">
        <v>9</v>
      </c>
      <c r="I33" s="53" t="s">
        <v>9</v>
      </c>
      <c r="J33" s="2"/>
    </row>
    <row r="34" spans="1:10" x14ac:dyDescent="0.25">
      <c r="A34" s="16">
        <v>22</v>
      </c>
      <c r="B34" s="87">
        <v>68.5</v>
      </c>
      <c r="C34" s="35" t="s">
        <v>9</v>
      </c>
      <c r="D34" s="35" t="s">
        <v>9</v>
      </c>
      <c r="E34" s="35" t="s">
        <v>9</v>
      </c>
      <c r="F34" s="35" t="s">
        <v>9</v>
      </c>
      <c r="G34" s="35" t="s">
        <v>9</v>
      </c>
      <c r="H34" s="35" t="s">
        <v>9</v>
      </c>
      <c r="I34" s="53" t="s">
        <v>9</v>
      </c>
      <c r="J34" s="2"/>
    </row>
    <row r="35" spans="1:10" x14ac:dyDescent="0.25">
      <c r="A35" s="62">
        <v>23</v>
      </c>
      <c r="B35" s="87">
        <v>51.6</v>
      </c>
      <c r="C35" s="35" t="s">
        <v>9</v>
      </c>
      <c r="D35" s="35" t="s">
        <v>9</v>
      </c>
      <c r="E35" s="35" t="s">
        <v>9</v>
      </c>
      <c r="F35" s="35" t="s">
        <v>9</v>
      </c>
      <c r="G35" s="35" t="s">
        <v>9</v>
      </c>
      <c r="H35" s="35" t="s">
        <v>9</v>
      </c>
      <c r="I35" s="53" t="s">
        <v>9</v>
      </c>
      <c r="J35" s="2"/>
    </row>
    <row r="36" spans="1:10" x14ac:dyDescent="0.25">
      <c r="A36" s="16">
        <v>24</v>
      </c>
      <c r="B36" s="87">
        <v>52.7</v>
      </c>
      <c r="C36" s="35" t="s">
        <v>9</v>
      </c>
      <c r="D36" s="35" t="s">
        <v>9</v>
      </c>
      <c r="E36" s="35" t="s">
        <v>9</v>
      </c>
      <c r="F36" s="35" t="s">
        <v>9</v>
      </c>
      <c r="G36" s="35" t="s">
        <v>9</v>
      </c>
      <c r="H36" s="35" t="s">
        <v>9</v>
      </c>
      <c r="I36" s="53" t="s">
        <v>9</v>
      </c>
      <c r="J36" s="2"/>
    </row>
    <row r="37" spans="1:10" x14ac:dyDescent="0.25">
      <c r="A37" s="62">
        <v>25</v>
      </c>
      <c r="B37" s="87">
        <v>62.7</v>
      </c>
      <c r="C37" s="35" t="s">
        <v>9</v>
      </c>
      <c r="D37" s="35" t="s">
        <v>9</v>
      </c>
      <c r="E37" s="35" t="s">
        <v>9</v>
      </c>
      <c r="F37" s="35" t="s">
        <v>9</v>
      </c>
      <c r="G37" s="35" t="s">
        <v>9</v>
      </c>
      <c r="H37" s="35" t="s">
        <v>9</v>
      </c>
      <c r="I37" s="53" t="s">
        <v>9</v>
      </c>
      <c r="J37" s="2"/>
    </row>
    <row r="38" spans="1:10" x14ac:dyDescent="0.25">
      <c r="A38" s="16">
        <v>26</v>
      </c>
      <c r="B38" s="87">
        <v>61.8</v>
      </c>
      <c r="C38" s="35" t="s">
        <v>9</v>
      </c>
      <c r="D38" s="35" t="s">
        <v>9</v>
      </c>
      <c r="E38" s="35" t="s">
        <v>9</v>
      </c>
      <c r="F38" s="63" t="s">
        <v>9</v>
      </c>
      <c r="G38" s="35" t="s">
        <v>9</v>
      </c>
      <c r="H38" s="35" t="s">
        <v>9</v>
      </c>
      <c r="I38" s="53" t="s">
        <v>9</v>
      </c>
      <c r="J38" s="2"/>
    </row>
    <row r="39" spans="1:10" x14ac:dyDescent="0.25">
      <c r="A39" s="16">
        <v>27</v>
      </c>
      <c r="B39" s="87">
        <v>62.8</v>
      </c>
      <c r="C39" s="35" t="s">
        <v>9</v>
      </c>
      <c r="D39" s="35" t="s">
        <v>9</v>
      </c>
      <c r="E39" s="35" t="s">
        <v>9</v>
      </c>
      <c r="F39" s="35" t="s">
        <v>9</v>
      </c>
      <c r="G39" s="35" t="s">
        <v>9</v>
      </c>
      <c r="H39" s="35" t="s">
        <v>9</v>
      </c>
      <c r="I39" s="53" t="s">
        <v>9</v>
      </c>
      <c r="J39" s="2"/>
    </row>
    <row r="40" spans="1:10" x14ac:dyDescent="0.25">
      <c r="A40" s="62">
        <v>28</v>
      </c>
      <c r="B40" s="87">
        <v>73.099999999999994</v>
      </c>
      <c r="C40" s="35" t="s">
        <v>9</v>
      </c>
      <c r="D40" s="35" t="s">
        <v>9</v>
      </c>
      <c r="E40" s="35" t="s">
        <v>9</v>
      </c>
      <c r="F40" s="35" t="s">
        <v>9</v>
      </c>
      <c r="G40" s="35" t="s">
        <v>9</v>
      </c>
      <c r="H40" s="35" t="s">
        <v>9</v>
      </c>
      <c r="I40" s="53" t="s">
        <v>9</v>
      </c>
      <c r="J40" s="2"/>
    </row>
    <row r="41" spans="1:10" x14ac:dyDescent="0.25">
      <c r="A41" s="16">
        <v>29</v>
      </c>
      <c r="B41" s="87">
        <v>63.4</v>
      </c>
      <c r="C41" s="35" t="s">
        <v>9</v>
      </c>
      <c r="D41" s="35" t="s">
        <v>9</v>
      </c>
      <c r="E41" s="35" t="s">
        <v>9</v>
      </c>
      <c r="F41" s="35" t="s">
        <v>9</v>
      </c>
      <c r="G41" s="35" t="s">
        <v>9</v>
      </c>
      <c r="H41" s="35" t="s">
        <v>9</v>
      </c>
      <c r="I41" s="53" t="s">
        <v>9</v>
      </c>
      <c r="J41" s="2"/>
    </row>
    <row r="42" spans="1:10" x14ac:dyDescent="0.25">
      <c r="A42" s="62">
        <v>30</v>
      </c>
      <c r="B42" s="87">
        <v>56.1</v>
      </c>
      <c r="C42" s="35" t="s">
        <v>9</v>
      </c>
      <c r="D42" s="35" t="s">
        <v>9</v>
      </c>
      <c r="E42" s="35" t="s">
        <v>9</v>
      </c>
      <c r="F42" s="35" t="s">
        <v>9</v>
      </c>
      <c r="G42" s="35" t="s">
        <v>9</v>
      </c>
      <c r="H42" s="35" t="s">
        <v>9</v>
      </c>
      <c r="I42" s="53" t="s">
        <v>9</v>
      </c>
      <c r="J42" s="2"/>
    </row>
    <row r="43" spans="1:10" x14ac:dyDescent="0.25">
      <c r="A43" s="16">
        <v>31</v>
      </c>
      <c r="B43" s="87">
        <v>64.2</v>
      </c>
      <c r="C43" s="35" t="s">
        <v>9</v>
      </c>
      <c r="D43" s="35" t="s">
        <v>9</v>
      </c>
      <c r="E43" s="35" t="s">
        <v>9</v>
      </c>
      <c r="F43" s="35" t="s">
        <v>9</v>
      </c>
      <c r="G43" s="35" t="s">
        <v>9</v>
      </c>
      <c r="H43" s="35" t="s">
        <v>9</v>
      </c>
      <c r="I43" s="53" t="s">
        <v>9</v>
      </c>
      <c r="J43" s="2"/>
    </row>
    <row r="44" spans="1:10" x14ac:dyDescent="0.25">
      <c r="A44" s="16">
        <v>32</v>
      </c>
      <c r="B44" s="87">
        <v>66.900000000000006</v>
      </c>
      <c r="C44" s="35" t="s">
        <v>9</v>
      </c>
      <c r="D44" s="35" t="s">
        <v>9</v>
      </c>
      <c r="E44" s="35" t="s">
        <v>9</v>
      </c>
      <c r="F44" s="35" t="s">
        <v>9</v>
      </c>
      <c r="G44" s="35" t="s">
        <v>9</v>
      </c>
      <c r="H44" s="35" t="s">
        <v>9</v>
      </c>
      <c r="I44" s="53" t="s">
        <v>9</v>
      </c>
      <c r="J44" s="2"/>
    </row>
    <row r="45" spans="1:10" x14ac:dyDescent="0.25">
      <c r="A45" s="62">
        <v>33</v>
      </c>
      <c r="B45" s="87">
        <v>77.3</v>
      </c>
      <c r="C45" s="35" t="s">
        <v>9</v>
      </c>
      <c r="D45" s="35" t="s">
        <v>9</v>
      </c>
      <c r="E45" s="35" t="s">
        <v>9</v>
      </c>
      <c r="F45" s="35" t="s">
        <v>9</v>
      </c>
      <c r="G45" s="35" t="s">
        <v>9</v>
      </c>
      <c r="H45" s="35" t="s">
        <v>9</v>
      </c>
      <c r="I45" s="53" t="s">
        <v>9</v>
      </c>
      <c r="J45" s="2"/>
    </row>
    <row r="46" spans="1:10" x14ac:dyDescent="0.25">
      <c r="A46" s="16">
        <v>34</v>
      </c>
      <c r="B46" s="87">
        <v>57.8</v>
      </c>
      <c r="C46" s="35" t="s">
        <v>9</v>
      </c>
      <c r="D46" s="35" t="s">
        <v>9</v>
      </c>
      <c r="E46" s="35" t="s">
        <v>9</v>
      </c>
      <c r="F46" s="35" t="s">
        <v>9</v>
      </c>
      <c r="G46" s="35" t="s">
        <v>9</v>
      </c>
      <c r="H46" s="35" t="s">
        <v>9</v>
      </c>
      <c r="I46" s="53" t="s">
        <v>9</v>
      </c>
      <c r="J46" s="2"/>
    </row>
    <row r="47" spans="1:10" x14ac:dyDescent="0.25">
      <c r="A47" s="62">
        <v>35</v>
      </c>
      <c r="B47" s="87">
        <v>80.3</v>
      </c>
      <c r="C47" s="35" t="s">
        <v>9</v>
      </c>
      <c r="D47" s="35" t="s">
        <v>9</v>
      </c>
      <c r="E47" s="35" t="s">
        <v>9</v>
      </c>
      <c r="F47" s="35" t="s">
        <v>9</v>
      </c>
      <c r="G47" s="35" t="s">
        <v>9</v>
      </c>
      <c r="H47" s="35" t="s">
        <v>9</v>
      </c>
      <c r="I47" s="53" t="s">
        <v>9</v>
      </c>
      <c r="J47" s="2"/>
    </row>
    <row r="48" spans="1:10" x14ac:dyDescent="0.25">
      <c r="A48" s="16">
        <v>36</v>
      </c>
      <c r="B48" s="87">
        <v>78.7</v>
      </c>
      <c r="C48" s="35" t="s">
        <v>9</v>
      </c>
      <c r="D48" s="35" t="s">
        <v>9</v>
      </c>
      <c r="E48" s="35" t="s">
        <v>9</v>
      </c>
      <c r="F48" s="35" t="s">
        <v>9</v>
      </c>
      <c r="G48" s="35" t="s">
        <v>9</v>
      </c>
      <c r="H48" s="35" t="s">
        <v>9</v>
      </c>
      <c r="I48" s="53" t="s">
        <v>9</v>
      </c>
      <c r="J48" s="2"/>
    </row>
    <row r="49" spans="1:10" x14ac:dyDescent="0.25">
      <c r="A49" s="16">
        <v>37</v>
      </c>
      <c r="B49" s="87">
        <v>55.6</v>
      </c>
      <c r="C49" s="35" t="s">
        <v>9</v>
      </c>
      <c r="D49" s="35" t="s">
        <v>9</v>
      </c>
      <c r="E49" s="35" t="s">
        <v>9</v>
      </c>
      <c r="F49" s="35" t="s">
        <v>9</v>
      </c>
      <c r="G49" s="35" t="s">
        <v>9</v>
      </c>
      <c r="H49" s="35" t="s">
        <v>9</v>
      </c>
      <c r="I49" s="53" t="s">
        <v>9</v>
      </c>
      <c r="J49" s="2"/>
    </row>
    <row r="50" spans="1:10" x14ac:dyDescent="0.25">
      <c r="A50" s="62">
        <v>38</v>
      </c>
      <c r="B50" s="87">
        <v>62.1</v>
      </c>
      <c r="C50" s="35" t="s">
        <v>9</v>
      </c>
      <c r="D50" s="35" t="s">
        <v>9</v>
      </c>
      <c r="E50" s="35" t="s">
        <v>9</v>
      </c>
      <c r="F50" s="35" t="s">
        <v>9</v>
      </c>
      <c r="G50" s="35" t="s">
        <v>9</v>
      </c>
      <c r="H50" s="35" t="s">
        <v>9</v>
      </c>
      <c r="I50" s="53" t="s">
        <v>9</v>
      </c>
      <c r="J50" s="2"/>
    </row>
    <row r="51" spans="1:10" x14ac:dyDescent="0.25">
      <c r="A51" s="16">
        <v>39</v>
      </c>
      <c r="B51" s="88">
        <v>67.400000000000006</v>
      </c>
      <c r="C51" s="35" t="s">
        <v>9</v>
      </c>
      <c r="D51" s="35" t="s">
        <v>9</v>
      </c>
      <c r="E51" s="35" t="s">
        <v>9</v>
      </c>
      <c r="F51" s="35" t="s">
        <v>9</v>
      </c>
      <c r="G51" s="35" t="s">
        <v>9</v>
      </c>
      <c r="H51" s="35" t="s">
        <v>9</v>
      </c>
      <c r="I51" s="53" t="s">
        <v>9</v>
      </c>
      <c r="J51" s="2"/>
    </row>
    <row r="52" spans="1:10" x14ac:dyDescent="0.25">
      <c r="A52" s="62">
        <v>40</v>
      </c>
      <c r="B52" s="89">
        <v>54.8</v>
      </c>
      <c r="C52" s="55" t="s">
        <v>9</v>
      </c>
      <c r="D52" s="55" t="s">
        <v>9</v>
      </c>
      <c r="E52" s="55" t="s">
        <v>9</v>
      </c>
      <c r="F52" s="55" t="s">
        <v>9</v>
      </c>
      <c r="G52" s="55" t="s">
        <v>9</v>
      </c>
      <c r="H52" s="55" t="s">
        <v>9</v>
      </c>
      <c r="I52" s="56" t="s">
        <v>9</v>
      </c>
      <c r="J52" s="2"/>
    </row>
    <row r="53" spans="1:10" x14ac:dyDescent="0.25">
      <c r="A53" s="16">
        <v>41</v>
      </c>
      <c r="B53" s="88">
        <v>64</v>
      </c>
      <c r="C53" s="65" t="s">
        <v>9</v>
      </c>
      <c r="D53" s="65" t="s">
        <v>9</v>
      </c>
      <c r="E53" s="65" t="s">
        <v>9</v>
      </c>
      <c r="F53" s="65" t="s">
        <v>9</v>
      </c>
      <c r="G53" s="65" t="s">
        <v>9</v>
      </c>
      <c r="H53" s="65" t="s">
        <v>9</v>
      </c>
      <c r="I53" s="66" t="s">
        <v>9</v>
      </c>
      <c r="J53" s="2"/>
    </row>
    <row r="54" spans="1:10" x14ac:dyDescent="0.25">
      <c r="A54" s="62">
        <v>42</v>
      </c>
      <c r="B54" s="89">
        <v>61.2</v>
      </c>
      <c r="C54" s="55" t="s">
        <v>9</v>
      </c>
      <c r="D54" s="55" t="s">
        <v>9</v>
      </c>
      <c r="E54" s="55" t="s">
        <v>9</v>
      </c>
      <c r="F54" s="55" t="s">
        <v>9</v>
      </c>
      <c r="G54" s="55" t="s">
        <v>9</v>
      </c>
      <c r="H54" s="55" t="s">
        <v>9</v>
      </c>
      <c r="I54" s="56" t="s">
        <v>9</v>
      </c>
      <c r="J54" s="2"/>
    </row>
    <row r="55" spans="1:10" x14ac:dyDescent="0.25">
      <c r="A55" s="16">
        <v>43</v>
      </c>
      <c r="B55" s="88">
        <v>78.599999999999994</v>
      </c>
      <c r="C55" s="65" t="s">
        <v>9</v>
      </c>
      <c r="D55" s="65" t="s">
        <v>9</v>
      </c>
      <c r="E55" s="65" t="s">
        <v>9</v>
      </c>
      <c r="F55" s="65" t="s">
        <v>9</v>
      </c>
      <c r="G55" s="65" t="s">
        <v>9</v>
      </c>
      <c r="H55" s="65" t="s">
        <v>9</v>
      </c>
      <c r="I55" s="66" t="s">
        <v>9</v>
      </c>
      <c r="J55" s="2"/>
    </row>
    <row r="56" spans="1:10" x14ac:dyDescent="0.25">
      <c r="A56" s="62">
        <v>44</v>
      </c>
      <c r="B56" s="88"/>
      <c r="C56" s="55" t="s">
        <v>9</v>
      </c>
      <c r="D56" s="55" t="s">
        <v>9</v>
      </c>
      <c r="E56" s="55" t="s">
        <v>9</v>
      </c>
      <c r="F56" s="55" t="s">
        <v>9</v>
      </c>
      <c r="G56" s="55" t="s">
        <v>9</v>
      </c>
      <c r="H56" s="55" t="s">
        <v>9</v>
      </c>
      <c r="I56" s="56" t="s">
        <v>9</v>
      </c>
      <c r="J56" s="2"/>
    </row>
    <row r="57" spans="1:10" x14ac:dyDescent="0.25">
      <c r="A57" s="16">
        <v>45</v>
      </c>
      <c r="B57" s="64" t="s">
        <v>9</v>
      </c>
      <c r="C57" s="65" t="s">
        <v>9</v>
      </c>
      <c r="D57" s="65" t="s">
        <v>9</v>
      </c>
      <c r="E57" s="65" t="s">
        <v>9</v>
      </c>
      <c r="F57" s="65" t="s">
        <v>9</v>
      </c>
      <c r="G57" s="65" t="s">
        <v>9</v>
      </c>
      <c r="H57" s="65" t="s">
        <v>9</v>
      </c>
      <c r="I57" s="66" t="s">
        <v>9</v>
      </c>
      <c r="J57" s="2"/>
    </row>
    <row r="58" spans="1:10" x14ac:dyDescent="0.25">
      <c r="A58" s="62">
        <v>46</v>
      </c>
      <c r="B58" s="54" t="s">
        <v>9</v>
      </c>
      <c r="C58" s="55" t="s">
        <v>9</v>
      </c>
      <c r="D58" s="55" t="s">
        <v>9</v>
      </c>
      <c r="E58" s="55" t="s">
        <v>9</v>
      </c>
      <c r="F58" s="55" t="s">
        <v>9</v>
      </c>
      <c r="G58" s="55" t="s">
        <v>9</v>
      </c>
      <c r="H58" s="55" t="s">
        <v>9</v>
      </c>
      <c r="I58" s="56" t="s">
        <v>9</v>
      </c>
      <c r="J58" s="2"/>
    </row>
    <row r="59" spans="1:10" x14ac:dyDescent="0.25">
      <c r="A59" s="16">
        <v>47</v>
      </c>
      <c r="B59" s="64" t="s">
        <v>9</v>
      </c>
      <c r="C59" s="65" t="s">
        <v>9</v>
      </c>
      <c r="D59" s="65" t="s">
        <v>9</v>
      </c>
      <c r="E59" s="65" t="s">
        <v>9</v>
      </c>
      <c r="F59" s="65" t="s">
        <v>9</v>
      </c>
      <c r="G59" s="65" t="s">
        <v>9</v>
      </c>
      <c r="H59" s="65" t="s">
        <v>9</v>
      </c>
      <c r="I59" s="66" t="s">
        <v>9</v>
      </c>
      <c r="J59" s="2"/>
    </row>
    <row r="60" spans="1:10" x14ac:dyDescent="0.25">
      <c r="A60" s="62">
        <v>48</v>
      </c>
      <c r="B60" s="54" t="s">
        <v>9</v>
      </c>
      <c r="C60" s="55" t="s">
        <v>9</v>
      </c>
      <c r="D60" s="55" t="s">
        <v>9</v>
      </c>
      <c r="E60" s="55" t="s">
        <v>9</v>
      </c>
      <c r="F60" s="55" t="s">
        <v>9</v>
      </c>
      <c r="G60" s="55" t="s">
        <v>9</v>
      </c>
      <c r="H60" s="55" t="s">
        <v>9</v>
      </c>
      <c r="I60" s="56" t="s">
        <v>9</v>
      </c>
      <c r="J60" s="2"/>
    </row>
    <row r="61" spans="1:10" x14ac:dyDescent="0.25">
      <c r="A61" s="16">
        <v>49</v>
      </c>
      <c r="B61" s="64" t="s">
        <v>9</v>
      </c>
      <c r="C61" s="65" t="s">
        <v>9</v>
      </c>
      <c r="D61" s="65" t="s">
        <v>9</v>
      </c>
      <c r="E61" s="65" t="s">
        <v>9</v>
      </c>
      <c r="F61" s="65" t="s">
        <v>9</v>
      </c>
      <c r="G61" s="65" t="s">
        <v>9</v>
      </c>
      <c r="H61" s="65" t="s">
        <v>9</v>
      </c>
      <c r="I61" s="66" t="s">
        <v>9</v>
      </c>
      <c r="J61" s="2"/>
    </row>
    <row r="62" spans="1:10" x14ac:dyDescent="0.25">
      <c r="A62" s="16">
        <v>50</v>
      </c>
      <c r="B62" s="52" t="s">
        <v>9</v>
      </c>
      <c r="C62" s="35" t="s">
        <v>9</v>
      </c>
      <c r="D62" s="35" t="s">
        <v>9</v>
      </c>
      <c r="E62" s="35" t="s">
        <v>9</v>
      </c>
      <c r="F62" s="35" t="s">
        <v>9</v>
      </c>
      <c r="G62" s="35" t="s">
        <v>9</v>
      </c>
      <c r="H62" s="35" t="s">
        <v>9</v>
      </c>
      <c r="I62" s="53" t="s">
        <v>9</v>
      </c>
      <c r="J6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29AA-8E96-4F7D-A6A9-08B1A21DFF44}">
  <dimension ref="A1:M19"/>
  <sheetViews>
    <sheetView workbookViewId="0">
      <selection activeCell="H19" sqref="H19"/>
    </sheetView>
  </sheetViews>
  <sheetFormatPr defaultRowHeight="15" x14ac:dyDescent="0.25"/>
  <sheetData>
    <row r="1" spans="1:13" x14ac:dyDescent="0.25">
      <c r="A1" s="4" t="s">
        <v>108</v>
      </c>
      <c r="B1" s="4"/>
      <c r="C1" s="4"/>
      <c r="D1" s="4"/>
      <c r="E1" s="4"/>
      <c r="F1" s="4"/>
      <c r="G1" s="4"/>
      <c r="H1" s="4"/>
      <c r="I1" s="2"/>
      <c r="J1" s="2"/>
      <c r="K1" s="2"/>
      <c r="L1" s="2"/>
      <c r="M1" s="2"/>
    </row>
    <row r="2" spans="1:13" x14ac:dyDescent="0.25">
      <c r="A2" s="4" t="s">
        <v>109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 t="s">
        <v>110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</row>
    <row r="4" spans="1:13" x14ac:dyDescent="0.25">
      <c r="A4" s="4" t="s">
        <v>111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4" t="s">
        <v>112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 t="s">
        <v>113</v>
      </c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</row>
    <row r="7" spans="1:13" x14ac:dyDescent="0.25">
      <c r="A7" s="4" t="s">
        <v>114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97" t="s">
        <v>115</v>
      </c>
      <c r="D10" s="97"/>
      <c r="E10" s="97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4" t="s">
        <v>116</v>
      </c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4" t="s">
        <v>117</v>
      </c>
      <c r="D12" s="4" t="s">
        <v>118</v>
      </c>
      <c r="E12" s="4" t="s">
        <v>117</v>
      </c>
      <c r="F12" s="1" t="s">
        <v>119</v>
      </c>
      <c r="G12" s="4" t="s">
        <v>120</v>
      </c>
      <c r="H12" s="4" t="s">
        <v>120</v>
      </c>
      <c r="I12" s="2"/>
      <c r="J12" s="2"/>
      <c r="K12" s="2"/>
      <c r="L12" s="2"/>
      <c r="M12" s="2"/>
    </row>
    <row r="13" spans="1:13" x14ac:dyDescent="0.25">
      <c r="A13" s="2"/>
      <c r="B13" s="2"/>
      <c r="C13" s="4" t="s">
        <v>121</v>
      </c>
      <c r="D13" s="4" t="s">
        <v>122</v>
      </c>
      <c r="E13" s="4" t="s">
        <v>121</v>
      </c>
      <c r="F13" s="1" t="s">
        <v>123</v>
      </c>
      <c r="G13" s="4" t="s">
        <v>124</v>
      </c>
      <c r="H13" s="4" t="s">
        <v>124</v>
      </c>
      <c r="I13" s="2"/>
      <c r="J13" s="2"/>
      <c r="K13" s="2"/>
      <c r="L13" s="2"/>
      <c r="M13" s="2"/>
    </row>
    <row r="14" spans="1:13" x14ac:dyDescent="0.25">
      <c r="A14" s="2"/>
      <c r="B14" s="2"/>
      <c r="C14" s="4" t="s">
        <v>125</v>
      </c>
      <c r="D14" s="4" t="s">
        <v>126</v>
      </c>
      <c r="E14" s="4" t="s">
        <v>125</v>
      </c>
      <c r="F14" s="1" t="s">
        <v>127</v>
      </c>
      <c r="G14" s="4" t="s">
        <v>128</v>
      </c>
      <c r="H14" s="4" t="s">
        <v>129</v>
      </c>
      <c r="I14" s="2"/>
      <c r="J14" s="2"/>
      <c r="K14" s="2"/>
      <c r="L14" s="2"/>
      <c r="M14" s="2"/>
    </row>
    <row r="15" spans="1:13" x14ac:dyDescent="0.25">
      <c r="A15" s="4" t="s">
        <v>130</v>
      </c>
      <c r="B15" s="4"/>
      <c r="C15" s="2">
        <v>17.8</v>
      </c>
      <c r="D15" s="67" t="str">
        <f>'Plot Info'!B15</f>
        <v>35°</v>
      </c>
      <c r="E15" s="2">
        <f>17.8*(COS(35*PI()/180))</f>
        <v>14.580906388344054</v>
      </c>
      <c r="F15" s="2">
        <f>C15</f>
        <v>17.8</v>
      </c>
      <c r="G15" s="2">
        <f>PI()*E15*F15</f>
        <v>815.36937738297854</v>
      </c>
      <c r="H15" s="2">
        <f>G15/10000</f>
        <v>8.1536937738297857E-2</v>
      </c>
      <c r="I15" s="2"/>
      <c r="J15" s="2"/>
      <c r="K15" s="2"/>
      <c r="L15" s="2"/>
      <c r="M15" s="2"/>
    </row>
    <row r="16" spans="1:13" x14ac:dyDescent="0.25">
      <c r="A16" s="4" t="s">
        <v>131</v>
      </c>
      <c r="B16" s="4"/>
      <c r="C16" s="2">
        <v>25.2</v>
      </c>
      <c r="D16" s="67" t="str">
        <f>'Plot Info'!B15</f>
        <v>35°</v>
      </c>
      <c r="E16" s="2">
        <f>25.2*(COS(35*PI()/180))</f>
        <v>20.642631516082592</v>
      </c>
      <c r="F16" s="2">
        <f>C16</f>
        <v>25.2</v>
      </c>
      <c r="G16" s="2">
        <f>PI()*E16*F16</f>
        <v>1634.2386359464924</v>
      </c>
      <c r="H16" s="2">
        <f>G16/10000</f>
        <v>0.16342386359464925</v>
      </c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3" t="s">
        <v>132</v>
      </c>
      <c r="E18" s="3"/>
      <c r="F18" s="3"/>
      <c r="G18" s="3"/>
      <c r="H18" s="3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mergeCells count="1">
    <mergeCell ref="C10:E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DF4F3-E8E2-49D9-8FD5-CC8C4CA61ACA}">
  <dimension ref="A1:K13"/>
  <sheetViews>
    <sheetView workbookViewId="0">
      <selection activeCell="E22" sqref="E22"/>
    </sheetView>
  </sheetViews>
  <sheetFormatPr defaultRowHeight="15" x14ac:dyDescent="0.25"/>
  <sheetData>
    <row r="1" spans="1:11" x14ac:dyDescent="0.25">
      <c r="A1" s="1" t="s">
        <v>133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x14ac:dyDescent="0.25">
      <c r="A2" s="69" t="s">
        <v>134</v>
      </c>
      <c r="B2" s="70" t="s">
        <v>72</v>
      </c>
      <c r="C2" s="70" t="s">
        <v>73</v>
      </c>
      <c r="D2" s="70" t="s">
        <v>74</v>
      </c>
      <c r="E2" s="70" t="s">
        <v>75</v>
      </c>
      <c r="F2" s="70" t="s">
        <v>76</v>
      </c>
      <c r="G2" s="70" t="s">
        <v>77</v>
      </c>
      <c r="H2" s="59" t="s">
        <v>78</v>
      </c>
      <c r="I2" s="2"/>
      <c r="J2" s="2"/>
      <c r="K2" s="2"/>
    </row>
    <row r="3" spans="1:11" x14ac:dyDescent="0.25">
      <c r="A3" s="10" t="s">
        <v>135</v>
      </c>
      <c r="B3" s="2">
        <f>'raw understory -saplings'!B18</f>
        <v>0</v>
      </c>
      <c r="C3" s="2">
        <f>'raw understory -saplings'!C18</f>
        <v>0</v>
      </c>
      <c r="D3" s="2">
        <f>'raw understory -saplings'!D18</f>
        <v>0</v>
      </c>
      <c r="E3" s="2">
        <f>'raw understory -saplings'!E18</f>
        <v>0</v>
      </c>
      <c r="F3" s="2">
        <f>'raw understory -saplings'!F18</f>
        <v>0</v>
      </c>
      <c r="G3" s="2">
        <f>'raw understory -saplings'!G18</f>
        <v>0</v>
      </c>
      <c r="H3" s="2">
        <f>'raw understory -saplings'!H18</f>
        <v>0</v>
      </c>
      <c r="I3" s="2"/>
      <c r="J3" s="2"/>
      <c r="K3" s="2"/>
    </row>
    <row r="4" spans="1:11" x14ac:dyDescent="0.25">
      <c r="A4" s="10" t="s">
        <v>136</v>
      </c>
      <c r="B4" s="2">
        <f>'raw understory -saplings'!B19</f>
        <v>0</v>
      </c>
      <c r="C4" s="2">
        <f>'raw understory -saplings'!C19</f>
        <v>0</v>
      </c>
      <c r="D4" s="2">
        <f>'raw understory -saplings'!D19</f>
        <v>0</v>
      </c>
      <c r="E4" s="2">
        <f>'raw understory -saplings'!E19</f>
        <v>0</v>
      </c>
      <c r="F4" s="2">
        <f>'raw understory -saplings'!F19</f>
        <v>0</v>
      </c>
      <c r="G4" s="2">
        <f>'raw understory -saplings'!G19</f>
        <v>0</v>
      </c>
      <c r="H4" s="2">
        <f>'raw understory -saplings'!H19</f>
        <v>0</v>
      </c>
      <c r="I4" s="2"/>
      <c r="J4" s="2"/>
      <c r="K4" s="2"/>
    </row>
    <row r="5" spans="1:11" x14ac:dyDescent="0.25">
      <c r="A5" s="10" t="s">
        <v>137</v>
      </c>
      <c r="B5" s="2">
        <f>'raw understory -saplings'!B20</f>
        <v>0</v>
      </c>
      <c r="C5" s="2">
        <f>'raw understory -saplings'!C20</f>
        <v>0</v>
      </c>
      <c r="D5" s="2">
        <f>'raw understory -saplings'!D20</f>
        <v>0</v>
      </c>
      <c r="E5" s="2">
        <f>'raw understory -saplings'!E20</f>
        <v>0</v>
      </c>
      <c r="F5" s="2">
        <f>'raw understory -saplings'!F20</f>
        <v>0</v>
      </c>
      <c r="G5" s="2">
        <f>'raw understory -saplings'!G20</f>
        <v>0</v>
      </c>
      <c r="H5" s="2">
        <f>'raw understory -saplings'!H20</f>
        <v>0</v>
      </c>
      <c r="I5" s="2"/>
      <c r="J5" s="2"/>
      <c r="K5" s="2"/>
    </row>
    <row r="6" spans="1:11" x14ac:dyDescent="0.25">
      <c r="A6" s="10" t="s">
        <v>138</v>
      </c>
      <c r="B6" s="2">
        <f>'raw understory -saplings'!B21</f>
        <v>0</v>
      </c>
      <c r="C6" s="2">
        <f>'raw understory -saplings'!C21</f>
        <v>0</v>
      </c>
      <c r="D6" s="2">
        <f>'raw understory -saplings'!D21</f>
        <v>0</v>
      </c>
      <c r="E6" s="2">
        <f>'raw understory -saplings'!E21</f>
        <v>0</v>
      </c>
      <c r="F6" s="2">
        <f>'raw understory -saplings'!F21</f>
        <v>0</v>
      </c>
      <c r="G6" s="2">
        <f>'raw understory -saplings'!G21</f>
        <v>0</v>
      </c>
      <c r="H6" s="2">
        <f>'raw understory -saplings'!H21</f>
        <v>0</v>
      </c>
      <c r="I6" s="2"/>
      <c r="J6" s="2"/>
      <c r="K6" s="2"/>
    </row>
    <row r="7" spans="1:11" x14ac:dyDescent="0.25">
      <c r="A7" s="10" t="s">
        <v>9</v>
      </c>
      <c r="B7" s="2"/>
      <c r="C7" s="2"/>
      <c r="D7" s="2"/>
      <c r="E7" s="2"/>
      <c r="F7" s="2"/>
      <c r="G7" s="2"/>
      <c r="H7" s="2"/>
      <c r="I7" s="2"/>
      <c r="J7" s="5" t="s">
        <v>139</v>
      </c>
      <c r="K7" s="13" t="s">
        <v>140</v>
      </c>
    </row>
    <row r="8" spans="1:11" x14ac:dyDescent="0.25">
      <c r="A8" s="30" t="s">
        <v>141</v>
      </c>
      <c r="B8" s="2">
        <f t="shared" ref="B8:H8" si="0">SUM(B3:B6)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/>
      <c r="J8" s="2">
        <f>SUM(B8:H8)</f>
        <v>0</v>
      </c>
      <c r="K8" s="67">
        <f>(J8/197.6)*10000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 t="s">
        <v>79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3" t="s">
        <v>142</v>
      </c>
      <c r="G13" s="3"/>
      <c r="H13" s="3"/>
      <c r="I13" s="3"/>
      <c r="J13" s="3"/>
      <c r="K13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482A4-EA36-4BFC-9AE3-D0637C0FABFF}">
  <dimension ref="A1:P124"/>
  <sheetViews>
    <sheetView topLeftCell="A19" workbookViewId="0">
      <selection activeCell="D124" sqref="D124"/>
    </sheetView>
  </sheetViews>
  <sheetFormatPr defaultRowHeight="15" x14ac:dyDescent="0.25"/>
  <sheetData>
    <row r="1" spans="1:16" x14ac:dyDescent="0.25">
      <c r="A1" s="1" t="s">
        <v>143</v>
      </c>
      <c r="B1" s="1"/>
      <c r="C1" s="1"/>
      <c r="D1" s="1"/>
      <c r="E1" s="1"/>
      <c r="F1" s="1"/>
      <c r="G1" s="1" t="s">
        <v>144</v>
      </c>
      <c r="H1" s="1"/>
      <c r="I1" s="1"/>
      <c r="J1" s="2">
        <v>0.2</v>
      </c>
      <c r="K1" s="3" t="s">
        <v>145</v>
      </c>
      <c r="L1" s="3"/>
      <c r="M1" s="3"/>
      <c r="N1" s="3"/>
      <c r="O1" s="2"/>
      <c r="P1" s="2"/>
    </row>
    <row r="2" spans="1:16" x14ac:dyDescent="0.25">
      <c r="A2" s="5" t="s">
        <v>146</v>
      </c>
      <c r="B2" s="70" t="s">
        <v>72</v>
      </c>
      <c r="C2" s="70" t="s">
        <v>73</v>
      </c>
      <c r="D2" s="70" t="s">
        <v>74</v>
      </c>
      <c r="E2" s="6" t="s">
        <v>95</v>
      </c>
      <c r="F2" s="70" t="s">
        <v>76</v>
      </c>
      <c r="G2" s="70" t="s">
        <v>77</v>
      </c>
      <c r="H2" s="59" t="s">
        <v>147</v>
      </c>
      <c r="I2" s="59" t="s">
        <v>99</v>
      </c>
      <c r="J2" s="2"/>
      <c r="K2" s="2"/>
      <c r="L2" s="2"/>
      <c r="M2" s="2"/>
      <c r="N2" s="2"/>
      <c r="O2" s="2"/>
      <c r="P2" s="2"/>
    </row>
    <row r="3" spans="1:16" x14ac:dyDescent="0.25">
      <c r="A3" s="2">
        <v>1</v>
      </c>
      <c r="B3" s="2">
        <f>'raw tree data'!B13</f>
        <v>56.1</v>
      </c>
      <c r="C3" s="2" t="str">
        <f>'raw tree data'!C13</f>
        <v> </v>
      </c>
      <c r="D3" s="2" t="str">
        <f>'raw tree data'!D13</f>
        <v> 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/>
      <c r="K3" s="2"/>
      <c r="L3" s="2"/>
      <c r="M3" s="2"/>
      <c r="N3" s="2"/>
      <c r="O3" s="2"/>
      <c r="P3" s="2"/>
    </row>
    <row r="4" spans="1:16" x14ac:dyDescent="0.25">
      <c r="A4" s="2">
        <v>2</v>
      </c>
      <c r="B4" s="2">
        <f>'raw tree data'!B14</f>
        <v>52.6</v>
      </c>
      <c r="C4" s="2" t="str">
        <f>'raw tree data'!C14</f>
        <v> </v>
      </c>
      <c r="D4" s="2" t="str">
        <f>'raw tree data'!D14</f>
        <v> 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/>
      <c r="K4" s="2"/>
      <c r="L4" s="2"/>
      <c r="M4" s="2"/>
      <c r="N4" s="2"/>
      <c r="O4" s="2"/>
      <c r="P4" s="2"/>
    </row>
    <row r="5" spans="1:16" x14ac:dyDescent="0.25">
      <c r="A5" s="2">
        <v>3</v>
      </c>
      <c r="B5" s="2">
        <f>'raw tree data'!B15</f>
        <v>54.7</v>
      </c>
      <c r="C5" s="2" t="str">
        <f>'raw tree data'!C15</f>
        <v> </v>
      </c>
      <c r="D5" s="2" t="str">
        <f>'raw tree data'!D15</f>
        <v> 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/>
      <c r="K5" s="2"/>
      <c r="L5" s="2"/>
      <c r="M5" s="2"/>
      <c r="N5" s="2"/>
      <c r="O5" s="2"/>
      <c r="P5" s="2"/>
    </row>
    <row r="6" spans="1:16" x14ac:dyDescent="0.25">
      <c r="A6" s="2">
        <v>4</v>
      </c>
      <c r="B6" s="2">
        <f>'raw tree data'!B16</f>
        <v>70.900000000000006</v>
      </c>
      <c r="C6" s="2" t="str">
        <f>'raw tree data'!C16</f>
        <v> </v>
      </c>
      <c r="D6" s="2" t="str">
        <f>'raw tree data'!D16</f>
        <v> 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/>
      <c r="K6" s="2"/>
      <c r="L6" s="60" t="s">
        <v>148</v>
      </c>
      <c r="M6" s="60"/>
      <c r="N6" s="60"/>
      <c r="O6" s="60"/>
      <c r="P6" s="60"/>
    </row>
    <row r="7" spans="1:16" x14ac:dyDescent="0.25">
      <c r="A7" s="2">
        <v>5</v>
      </c>
      <c r="B7" s="2">
        <f>'raw tree data'!B17</f>
        <v>58.2</v>
      </c>
      <c r="C7" s="2" t="str">
        <f>'raw tree data'!C17</f>
        <v> </v>
      </c>
      <c r="D7" s="2" t="str">
        <f>'raw tree data'!D17</f>
        <v> 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/>
      <c r="K7" s="2"/>
      <c r="L7" s="60" t="s">
        <v>149</v>
      </c>
      <c r="M7" s="60"/>
      <c r="N7" s="60"/>
      <c r="O7" s="60"/>
      <c r="P7" s="60"/>
    </row>
    <row r="8" spans="1:16" x14ac:dyDescent="0.25">
      <c r="A8" s="2">
        <v>6</v>
      </c>
      <c r="B8" s="2">
        <f>'raw tree data'!B18</f>
        <v>61.1</v>
      </c>
      <c r="C8" s="2" t="str">
        <f>'raw tree data'!C18</f>
        <v> </v>
      </c>
      <c r="D8" s="2" t="str">
        <f>'raw tree data'!D18</f>
        <v> 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60" t="s">
        <v>150</v>
      </c>
      <c r="M8" s="60"/>
      <c r="N8" s="60"/>
      <c r="O8" s="60"/>
      <c r="P8" s="60"/>
    </row>
    <row r="9" spans="1:16" x14ac:dyDescent="0.25">
      <c r="A9" s="2">
        <v>7</v>
      </c>
      <c r="B9" s="2">
        <f>'raw tree data'!B19</f>
        <v>68</v>
      </c>
      <c r="C9" s="2" t="str">
        <f>'raw tree data'!C19</f>
        <v> </v>
      </c>
      <c r="D9" s="2" t="str">
        <f>'raw tree data'!D19</f>
        <v> 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/>
      <c r="K9" s="2"/>
      <c r="L9" s="3" t="s">
        <v>151</v>
      </c>
      <c r="M9" s="3"/>
      <c r="N9" s="3"/>
      <c r="O9" s="3"/>
      <c r="P9" s="3"/>
    </row>
    <row r="10" spans="1:16" x14ac:dyDescent="0.25">
      <c r="A10" s="2">
        <v>8</v>
      </c>
      <c r="B10" s="2">
        <f>'raw tree data'!B20</f>
        <v>51.1</v>
      </c>
      <c r="C10" s="2" t="str">
        <f>'raw tree data'!C20</f>
        <v> </v>
      </c>
      <c r="D10" s="2" t="str">
        <f>'raw tree data'!D20</f>
        <v> 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/>
      <c r="K10" s="2"/>
      <c r="L10" s="3" t="s">
        <v>152</v>
      </c>
      <c r="M10" s="3"/>
      <c r="N10" s="3"/>
      <c r="O10" s="3"/>
      <c r="P10" s="3"/>
    </row>
    <row r="11" spans="1:16" x14ac:dyDescent="0.25">
      <c r="A11" s="2">
        <v>9</v>
      </c>
      <c r="B11" s="2">
        <f>'raw tree data'!B21</f>
        <v>56.5</v>
      </c>
      <c r="C11" s="2" t="str">
        <f>'raw tree data'!C21</f>
        <v> </v>
      </c>
      <c r="D11" s="2" t="str">
        <f>'raw tree data'!D21</f>
        <v> 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/>
      <c r="K11" s="2"/>
      <c r="L11" s="60" t="s">
        <v>153</v>
      </c>
      <c r="M11" s="60"/>
      <c r="N11" s="2"/>
      <c r="O11" s="2"/>
      <c r="P11" s="2"/>
    </row>
    <row r="12" spans="1:16" x14ac:dyDescent="0.25">
      <c r="A12" s="2">
        <v>10</v>
      </c>
      <c r="B12" s="2">
        <f>'raw tree data'!B22</f>
        <v>65.599999999999994</v>
      </c>
      <c r="C12" s="2" t="str">
        <f>'raw tree data'!C22</f>
        <v> </v>
      </c>
      <c r="D12" s="2" t="str">
        <f>'raw tree data'!D22</f>
        <v> 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/>
      <c r="K12" s="2"/>
      <c r="L12" s="60"/>
      <c r="M12" s="2"/>
      <c r="N12" s="2"/>
      <c r="O12" s="2"/>
      <c r="P12" s="2"/>
    </row>
    <row r="13" spans="1:16" x14ac:dyDescent="0.25">
      <c r="A13" s="2">
        <v>11</v>
      </c>
      <c r="B13" s="2">
        <f>'raw tree data'!B23</f>
        <v>67.599999999999994</v>
      </c>
      <c r="C13" s="2" t="str">
        <f>'raw tree data'!C23</f>
        <v> </v>
      </c>
      <c r="D13" s="2" t="str">
        <f>'raw tree data'!D23</f>
        <v> 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/>
      <c r="K13" s="2"/>
      <c r="L13" s="60" t="s">
        <v>154</v>
      </c>
      <c r="M13" s="60"/>
      <c r="N13" s="60"/>
      <c r="O13" s="60"/>
      <c r="P13" s="60"/>
    </row>
    <row r="14" spans="1:16" x14ac:dyDescent="0.25">
      <c r="A14" s="2">
        <v>12</v>
      </c>
      <c r="B14" s="2">
        <f>'raw tree data'!B24</f>
        <v>53.5</v>
      </c>
      <c r="C14" s="2" t="str">
        <f>'raw tree data'!C24</f>
        <v> </v>
      </c>
      <c r="D14" s="2" t="str">
        <f>'raw tree data'!D24</f>
        <v> 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/>
      <c r="K14" s="2"/>
      <c r="L14" s="60" t="s">
        <v>155</v>
      </c>
      <c r="M14" s="60"/>
      <c r="N14" s="60"/>
      <c r="O14" s="60"/>
      <c r="P14" s="60"/>
    </row>
    <row r="15" spans="1:16" x14ac:dyDescent="0.25">
      <c r="A15" s="2">
        <v>13</v>
      </c>
      <c r="B15" s="2">
        <f>'raw tree data'!B25</f>
        <v>50.8</v>
      </c>
      <c r="C15" s="2" t="str">
        <f>'raw tree data'!C25</f>
        <v> </v>
      </c>
      <c r="D15" s="2" t="str">
        <f>'raw tree data'!D25</f>
        <v> 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/>
      <c r="K15" s="2"/>
      <c r="L15" s="2"/>
      <c r="M15" s="2"/>
      <c r="N15" s="2"/>
      <c r="O15" s="2"/>
      <c r="P15" s="2"/>
    </row>
    <row r="16" spans="1:16" x14ac:dyDescent="0.25">
      <c r="A16" s="2">
        <v>14</v>
      </c>
      <c r="B16" s="2">
        <f>'raw tree data'!B26</f>
        <v>74.3</v>
      </c>
      <c r="C16" s="2" t="str">
        <f>'raw tree data'!C26</f>
        <v> </v>
      </c>
      <c r="D16" s="2" t="str">
        <f>'raw tree data'!D26</f>
        <v> 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/>
      <c r="K16" s="2"/>
      <c r="L16" s="2"/>
      <c r="M16" s="2"/>
      <c r="N16" s="2"/>
      <c r="O16" s="2"/>
      <c r="P16" s="2"/>
    </row>
    <row r="17" spans="1:16" x14ac:dyDescent="0.25">
      <c r="A17" s="2">
        <v>15</v>
      </c>
      <c r="B17" s="2">
        <f>'raw tree data'!B27</f>
        <v>56.9</v>
      </c>
      <c r="C17" s="2" t="str">
        <f>'raw tree data'!C27</f>
        <v> </v>
      </c>
      <c r="D17" s="2" t="str">
        <f>'raw tree data'!D27</f>
        <v> 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/>
      <c r="K17" s="2"/>
      <c r="L17" s="2"/>
      <c r="M17" s="2"/>
      <c r="N17" s="2"/>
      <c r="O17" s="2"/>
      <c r="P17" s="2"/>
    </row>
    <row r="18" spans="1:16" x14ac:dyDescent="0.25">
      <c r="A18" s="2">
        <v>16</v>
      </c>
      <c r="B18" s="2">
        <f>'raw tree data'!B28</f>
        <v>54.3</v>
      </c>
      <c r="C18" s="2" t="str">
        <f>'raw tree data'!C28</f>
        <v> </v>
      </c>
      <c r="D18" s="2" t="str">
        <f>'raw tree data'!D28</f>
        <v> 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/>
      <c r="K18" s="2"/>
      <c r="L18" s="2"/>
      <c r="M18" s="2"/>
      <c r="N18" s="2"/>
      <c r="O18" s="2"/>
      <c r="P18" s="2"/>
    </row>
    <row r="19" spans="1:16" x14ac:dyDescent="0.25">
      <c r="A19" s="2">
        <v>17</v>
      </c>
      <c r="B19" s="2">
        <f>'raw tree data'!B29</f>
        <v>54.2</v>
      </c>
      <c r="C19" s="2" t="str">
        <f>'raw tree data'!C29</f>
        <v> </v>
      </c>
      <c r="D19" s="2" t="str">
        <f>'raw tree data'!D29</f>
        <v> 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/>
      <c r="K19" s="2"/>
      <c r="L19" s="2"/>
      <c r="M19" s="2"/>
      <c r="N19" s="2"/>
      <c r="O19" s="2"/>
      <c r="P19" s="2"/>
    </row>
    <row r="20" spans="1:16" x14ac:dyDescent="0.25">
      <c r="A20" s="2">
        <v>18</v>
      </c>
      <c r="B20" s="2">
        <f>'raw tree data'!B30</f>
        <v>67.8</v>
      </c>
      <c r="C20" s="2" t="str">
        <f>'raw tree data'!C30</f>
        <v> </v>
      </c>
      <c r="D20" s="2" t="str">
        <f>'raw tree data'!D30</f>
        <v> 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/>
      <c r="K20" s="2"/>
      <c r="L20" s="2"/>
      <c r="M20" s="2"/>
      <c r="N20" s="2"/>
      <c r="O20" s="2"/>
      <c r="P20" s="2"/>
    </row>
    <row r="21" spans="1:16" x14ac:dyDescent="0.25">
      <c r="A21" s="2">
        <v>19</v>
      </c>
      <c r="B21" s="2">
        <f>'raw tree data'!B31</f>
        <v>95.6</v>
      </c>
      <c r="C21" s="2" t="str">
        <f>'raw tree data'!C31</f>
        <v> </v>
      </c>
      <c r="D21" s="2" t="str">
        <f>'raw tree data'!D31</f>
        <v> 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/>
      <c r="K21" s="2"/>
      <c r="L21" s="2"/>
      <c r="M21" s="2"/>
      <c r="N21" s="2"/>
      <c r="O21" s="2"/>
      <c r="P21" s="2"/>
    </row>
    <row r="22" spans="1:16" x14ac:dyDescent="0.25">
      <c r="A22" s="2">
        <v>20</v>
      </c>
      <c r="B22" s="2">
        <f>'raw tree data'!B32</f>
        <v>59.2</v>
      </c>
      <c r="C22" s="2" t="str">
        <f>'raw tree data'!C32</f>
        <v> </v>
      </c>
      <c r="D22" s="2" t="str">
        <f>'raw tree data'!D32</f>
        <v> 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/>
      <c r="K22" s="2"/>
      <c r="L22" s="2"/>
      <c r="M22" s="2"/>
      <c r="N22" s="2"/>
      <c r="O22" s="2"/>
      <c r="P22" s="2"/>
    </row>
    <row r="23" spans="1:16" x14ac:dyDescent="0.25">
      <c r="A23" s="2">
        <v>21</v>
      </c>
      <c r="B23" s="2">
        <f>'raw tree data'!B33</f>
        <v>69.5</v>
      </c>
      <c r="C23" s="2" t="str">
        <f>'raw tree data'!C33</f>
        <v> </v>
      </c>
      <c r="D23" s="2" t="str">
        <f>'raw tree data'!D33</f>
        <v> 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/>
      <c r="K23" s="2"/>
      <c r="L23" s="2"/>
      <c r="M23" s="2"/>
      <c r="N23" s="2"/>
      <c r="O23" s="2"/>
      <c r="P23" s="2"/>
    </row>
    <row r="24" spans="1:16" x14ac:dyDescent="0.25">
      <c r="A24" s="2">
        <v>22</v>
      </c>
      <c r="B24" s="2">
        <f>'raw tree data'!B34</f>
        <v>68.5</v>
      </c>
      <c r="C24" s="2" t="str">
        <f>'raw tree data'!C34</f>
        <v> </v>
      </c>
      <c r="D24" s="2" t="str">
        <f>'raw tree data'!D34</f>
        <v> 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/>
      <c r="K24" s="2"/>
      <c r="L24" s="2"/>
      <c r="M24" s="2"/>
      <c r="N24" s="2"/>
      <c r="O24" s="2"/>
      <c r="P24" s="2"/>
    </row>
    <row r="25" spans="1:16" x14ac:dyDescent="0.25">
      <c r="A25" s="2">
        <v>23</v>
      </c>
      <c r="B25" s="2">
        <f>'raw tree data'!B35</f>
        <v>51.6</v>
      </c>
      <c r="C25" s="2" t="str">
        <f>'raw tree data'!C35</f>
        <v> </v>
      </c>
      <c r="D25" s="2" t="str">
        <f>'raw tree data'!D35</f>
        <v> 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/>
      <c r="K25" s="2"/>
      <c r="L25" s="2"/>
      <c r="M25" s="2"/>
      <c r="N25" s="2"/>
      <c r="O25" s="2"/>
      <c r="P25" s="2"/>
    </row>
    <row r="26" spans="1:16" x14ac:dyDescent="0.25">
      <c r="A26" s="2">
        <v>24</v>
      </c>
      <c r="B26" s="2">
        <f>'raw tree data'!B36</f>
        <v>52.7</v>
      </c>
      <c r="C26" s="2" t="str">
        <f>'raw tree data'!C36</f>
        <v> </v>
      </c>
      <c r="D26" s="2" t="str">
        <f>'raw tree data'!D36</f>
        <v> 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/>
      <c r="K26" s="2"/>
      <c r="L26" s="2"/>
      <c r="M26" s="2"/>
      <c r="N26" s="2"/>
      <c r="O26" s="2"/>
      <c r="P26" s="2"/>
    </row>
    <row r="27" spans="1:16" x14ac:dyDescent="0.25">
      <c r="A27" s="2">
        <v>25</v>
      </c>
      <c r="B27" s="2">
        <f>'raw tree data'!B37</f>
        <v>62.7</v>
      </c>
      <c r="C27" s="2" t="str">
        <f>'raw tree data'!C37</f>
        <v> </v>
      </c>
      <c r="D27" s="2" t="str">
        <f>'raw tree data'!D37</f>
        <v> 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/>
      <c r="K27" s="2"/>
      <c r="L27" s="2"/>
      <c r="M27" s="2"/>
      <c r="N27" s="2"/>
      <c r="O27" s="2"/>
      <c r="P27" s="2"/>
    </row>
    <row r="28" spans="1:16" x14ac:dyDescent="0.25">
      <c r="A28" s="2">
        <v>26</v>
      </c>
      <c r="B28" s="2">
        <f>'raw tree data'!B38</f>
        <v>61.8</v>
      </c>
      <c r="C28" s="2" t="str">
        <f>'raw tree data'!C38</f>
        <v> </v>
      </c>
      <c r="D28" s="2" t="str">
        <f>'raw tree data'!D38</f>
        <v> 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/>
      <c r="K28" s="2"/>
      <c r="L28" s="2"/>
      <c r="M28" s="2"/>
      <c r="N28" s="2"/>
      <c r="O28" s="2"/>
      <c r="P28" s="2"/>
    </row>
    <row r="29" spans="1:16" x14ac:dyDescent="0.25">
      <c r="A29" s="2">
        <v>27</v>
      </c>
      <c r="B29" s="2">
        <f>'raw tree data'!B39</f>
        <v>62.8</v>
      </c>
      <c r="C29" s="2" t="str">
        <f>'raw tree data'!C39</f>
        <v> </v>
      </c>
      <c r="D29" s="2" t="str">
        <f>'raw tree data'!D39</f>
        <v> 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/>
      <c r="K29" s="2"/>
      <c r="L29" s="2"/>
      <c r="M29" s="2"/>
      <c r="N29" s="2"/>
      <c r="O29" s="2"/>
      <c r="P29" s="2"/>
    </row>
    <row r="30" spans="1:16" x14ac:dyDescent="0.25">
      <c r="A30" s="2">
        <v>28</v>
      </c>
      <c r="B30" s="2">
        <f>'raw tree data'!B40</f>
        <v>73.099999999999994</v>
      </c>
      <c r="C30" s="2" t="str">
        <f>'raw tree data'!C40</f>
        <v> </v>
      </c>
      <c r="D30" s="2" t="str">
        <f>'raw tree data'!D40</f>
        <v> 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/>
      <c r="K30" s="2"/>
      <c r="L30" s="2"/>
      <c r="M30" s="2"/>
      <c r="N30" s="2"/>
      <c r="O30" s="2"/>
      <c r="P30" s="2"/>
    </row>
    <row r="31" spans="1:16" x14ac:dyDescent="0.25">
      <c r="A31" s="2">
        <v>29</v>
      </c>
      <c r="B31" s="2">
        <f>'raw tree data'!B41</f>
        <v>63.4</v>
      </c>
      <c r="C31" s="2" t="str">
        <f>'raw tree data'!C41</f>
        <v> </v>
      </c>
      <c r="D31" s="2" t="str">
        <f>'raw tree data'!D41</f>
        <v> 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/>
      <c r="K31" s="2"/>
      <c r="L31" s="2"/>
      <c r="M31" s="2"/>
      <c r="N31" s="2"/>
      <c r="O31" s="2"/>
      <c r="P31" s="2"/>
    </row>
    <row r="32" spans="1:16" x14ac:dyDescent="0.25">
      <c r="A32" s="2">
        <v>30</v>
      </c>
      <c r="B32" s="2">
        <f>'raw tree data'!B42</f>
        <v>56.1</v>
      </c>
      <c r="C32" s="2" t="str">
        <f>'raw tree data'!C42</f>
        <v> </v>
      </c>
      <c r="D32" s="2" t="str">
        <f>'raw tree data'!D42</f>
        <v> 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/>
      <c r="K32" s="2"/>
      <c r="L32" s="2"/>
      <c r="M32" s="2"/>
      <c r="N32" s="2"/>
      <c r="O32" s="2"/>
      <c r="P32" s="2"/>
    </row>
    <row r="33" spans="1:16" x14ac:dyDescent="0.25">
      <c r="A33" s="2">
        <v>31</v>
      </c>
      <c r="B33" s="2">
        <f>'raw tree data'!B43</f>
        <v>64.2</v>
      </c>
      <c r="C33" s="2" t="str">
        <f>'raw tree data'!C43</f>
        <v> </v>
      </c>
      <c r="D33" s="2" t="str">
        <f>'raw tree data'!D43</f>
        <v> 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/>
      <c r="K33" s="2"/>
      <c r="L33" s="2"/>
      <c r="M33" s="2"/>
      <c r="N33" s="2"/>
      <c r="O33" s="2"/>
      <c r="P33" s="2"/>
    </row>
    <row r="34" spans="1:16" x14ac:dyDescent="0.25">
      <c r="A34" s="2">
        <v>32</v>
      </c>
      <c r="B34" s="2">
        <f>'raw tree data'!B44</f>
        <v>66.900000000000006</v>
      </c>
      <c r="C34" s="2" t="str">
        <f>'raw tree data'!C44</f>
        <v> </v>
      </c>
      <c r="D34" s="2" t="str">
        <f>'raw tree data'!D44</f>
        <v> 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/>
      <c r="K34" s="2"/>
      <c r="L34" s="2"/>
      <c r="M34" s="2"/>
      <c r="N34" s="2"/>
      <c r="O34" s="2"/>
      <c r="P34" s="2"/>
    </row>
    <row r="35" spans="1:16" x14ac:dyDescent="0.25">
      <c r="A35" s="2">
        <v>33</v>
      </c>
      <c r="B35" s="2">
        <f>'raw tree data'!B45</f>
        <v>77.3</v>
      </c>
      <c r="C35" s="2" t="str">
        <f>'raw tree data'!C45</f>
        <v> </v>
      </c>
      <c r="D35" s="2" t="str">
        <f>'raw tree data'!D45</f>
        <v> 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/>
      <c r="K35" s="2"/>
      <c r="L35" s="2"/>
      <c r="M35" s="2"/>
      <c r="N35" s="2"/>
      <c r="O35" s="2"/>
      <c r="P35" s="2"/>
    </row>
    <row r="36" spans="1:16" x14ac:dyDescent="0.25">
      <c r="A36" s="2">
        <v>34</v>
      </c>
      <c r="B36" s="2">
        <f>'raw tree data'!B46</f>
        <v>57.8</v>
      </c>
      <c r="C36" s="2" t="str">
        <f>'raw tree data'!C46</f>
        <v> </v>
      </c>
      <c r="D36" s="2" t="str">
        <f>'raw tree data'!D46</f>
        <v> 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/>
      <c r="K36" s="2"/>
      <c r="L36" s="2"/>
      <c r="M36" s="2"/>
      <c r="N36" s="2"/>
      <c r="O36" s="2"/>
      <c r="P36" s="2"/>
    </row>
    <row r="37" spans="1:16" x14ac:dyDescent="0.25">
      <c r="A37" s="2">
        <v>35</v>
      </c>
      <c r="B37" s="2">
        <f>'raw tree data'!B47</f>
        <v>80.3</v>
      </c>
      <c r="C37" s="2" t="str">
        <f>'raw tree data'!C47</f>
        <v> </v>
      </c>
      <c r="D37" s="2" t="str">
        <f>'raw tree data'!D47</f>
        <v> 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/>
      <c r="K37" s="2"/>
      <c r="L37" s="2"/>
      <c r="M37" s="2"/>
      <c r="N37" s="2"/>
      <c r="O37" s="2"/>
      <c r="P37" s="2"/>
    </row>
    <row r="38" spans="1:16" x14ac:dyDescent="0.25">
      <c r="A38" s="2">
        <v>36</v>
      </c>
      <c r="B38" s="2">
        <f>'raw tree data'!B48</f>
        <v>78.7</v>
      </c>
      <c r="C38" s="2" t="str">
        <f>'raw tree data'!C48</f>
        <v> </v>
      </c>
      <c r="D38" s="2" t="str">
        <f>'raw tree data'!D48</f>
        <v> 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/>
      <c r="K38" s="2"/>
      <c r="L38" s="2"/>
      <c r="M38" s="2"/>
      <c r="N38" s="2"/>
      <c r="O38" s="2"/>
      <c r="P38" s="2"/>
    </row>
    <row r="39" spans="1:16" x14ac:dyDescent="0.25">
      <c r="A39" s="2">
        <v>37</v>
      </c>
      <c r="B39" s="2">
        <f>'raw tree data'!B49</f>
        <v>55.6</v>
      </c>
      <c r="C39" s="2" t="str">
        <f>'raw tree data'!C49</f>
        <v> </v>
      </c>
      <c r="D39" s="2" t="str">
        <f>'raw tree data'!D49</f>
        <v> 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/>
      <c r="K39" s="2"/>
      <c r="L39" s="2"/>
      <c r="M39" s="2"/>
      <c r="N39" s="2"/>
      <c r="O39" s="2"/>
      <c r="P39" s="2"/>
    </row>
    <row r="40" spans="1:16" x14ac:dyDescent="0.25">
      <c r="A40" s="2">
        <v>38</v>
      </c>
      <c r="B40" s="2">
        <f>'raw tree data'!B50</f>
        <v>62.1</v>
      </c>
      <c r="C40" s="2" t="str">
        <f>'raw tree data'!C50</f>
        <v> </v>
      </c>
      <c r="D40" s="2" t="str">
        <f>'raw tree data'!D50</f>
        <v> 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/>
      <c r="K40" s="2"/>
      <c r="L40" s="2"/>
      <c r="M40" s="2"/>
      <c r="N40" s="2"/>
      <c r="O40" s="2"/>
      <c r="P40" s="2"/>
    </row>
    <row r="41" spans="1:16" x14ac:dyDescent="0.25">
      <c r="A41" s="2">
        <v>39</v>
      </c>
      <c r="B41" s="2">
        <f>'raw tree data'!B51</f>
        <v>67.400000000000006</v>
      </c>
      <c r="C41" s="2" t="str">
        <f>'raw tree data'!C51</f>
        <v> </v>
      </c>
      <c r="D41" s="2" t="str">
        <f>'raw tree data'!D51</f>
        <v> 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/>
      <c r="K41" s="2"/>
      <c r="L41" s="2"/>
      <c r="M41" s="2"/>
      <c r="N41" s="2"/>
      <c r="O41" s="2"/>
      <c r="P41" s="2"/>
    </row>
    <row r="42" spans="1:16" x14ac:dyDescent="0.25">
      <c r="A42" s="2">
        <v>40</v>
      </c>
      <c r="B42" s="2">
        <f>'raw tree data'!B52</f>
        <v>54.8</v>
      </c>
      <c r="C42" s="2" t="str">
        <f>'raw tree data'!C52</f>
        <v> </v>
      </c>
      <c r="D42" s="2" t="str">
        <f>'raw tree data'!D52</f>
        <v> 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/>
      <c r="K42" s="2"/>
      <c r="L42" s="2"/>
      <c r="M42" s="2"/>
      <c r="N42" s="2"/>
      <c r="O42" s="2"/>
      <c r="P42" s="2"/>
    </row>
    <row r="43" spans="1:16" x14ac:dyDescent="0.25">
      <c r="A43" s="2">
        <v>41</v>
      </c>
      <c r="B43" s="2">
        <f>'raw tree data'!B53</f>
        <v>64</v>
      </c>
      <c r="C43" s="2" t="str">
        <f>'raw tree data'!C53</f>
        <v> </v>
      </c>
      <c r="D43" s="2" t="str">
        <f>'raw tree data'!D53</f>
        <v> 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/>
      <c r="K43" s="2"/>
      <c r="L43" s="2"/>
      <c r="M43" s="2"/>
      <c r="N43" s="2"/>
      <c r="O43" s="2"/>
      <c r="P43" s="2"/>
    </row>
    <row r="44" spans="1:16" x14ac:dyDescent="0.25">
      <c r="A44" s="2">
        <v>42</v>
      </c>
      <c r="B44" s="2">
        <f>'raw tree data'!B54</f>
        <v>61.2</v>
      </c>
      <c r="C44" s="2" t="str">
        <f>'raw tree data'!C54</f>
        <v> </v>
      </c>
      <c r="D44" s="2" t="str">
        <f>'raw tree data'!D54</f>
        <v> 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/>
      <c r="K44" s="2"/>
      <c r="L44" s="2"/>
      <c r="M44" s="2"/>
      <c r="N44" s="2"/>
      <c r="O44" s="2"/>
      <c r="P44" s="2"/>
    </row>
    <row r="45" spans="1:16" x14ac:dyDescent="0.25">
      <c r="A45" s="2">
        <v>43</v>
      </c>
      <c r="B45" s="2">
        <f>'raw tree data'!B55</f>
        <v>78.599999999999994</v>
      </c>
      <c r="C45" s="2" t="str">
        <f>'raw tree data'!C55</f>
        <v> </v>
      </c>
      <c r="D45" s="2" t="str">
        <f>'raw tree data'!D55</f>
        <v> 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/>
      <c r="K45" s="2"/>
      <c r="L45" s="2"/>
      <c r="M45" s="2"/>
      <c r="N45" s="2"/>
      <c r="O45" s="2"/>
      <c r="P45" s="2"/>
    </row>
    <row r="46" spans="1:16" x14ac:dyDescent="0.25">
      <c r="A46" s="2">
        <v>44</v>
      </c>
      <c r="B46" s="2"/>
      <c r="C46" s="2" t="str">
        <f>'raw tree data'!C56</f>
        <v> </v>
      </c>
      <c r="D46" s="2" t="str">
        <f>'raw tree data'!D56</f>
        <v> 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/>
      <c r="K46" s="2"/>
      <c r="L46" s="2"/>
      <c r="M46" s="2"/>
      <c r="N46" s="2"/>
      <c r="O46" s="2"/>
      <c r="P46" s="2"/>
    </row>
    <row r="47" spans="1:16" x14ac:dyDescent="0.25">
      <c r="A47" s="2">
        <v>45</v>
      </c>
      <c r="B47" s="2" t="str">
        <f>'raw tree data'!B57</f>
        <v> </v>
      </c>
      <c r="C47" s="2" t="str">
        <f>'raw tree data'!C57</f>
        <v> </v>
      </c>
      <c r="D47" s="2" t="str">
        <f>'raw tree data'!D57</f>
        <v> 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/>
      <c r="K47" s="2"/>
      <c r="L47" s="2"/>
      <c r="M47" s="2"/>
      <c r="N47" s="2"/>
      <c r="O47" s="2"/>
      <c r="P47" s="2"/>
    </row>
    <row r="48" spans="1:16" x14ac:dyDescent="0.25">
      <c r="A48" s="2">
        <v>46</v>
      </c>
      <c r="B48" s="2" t="str">
        <f>'raw tree data'!B58</f>
        <v> </v>
      </c>
      <c r="C48" s="2" t="str">
        <f>'raw tree data'!C58</f>
        <v> </v>
      </c>
      <c r="D48" s="2" t="str">
        <f>'raw tree data'!D58</f>
        <v> 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/>
      <c r="K48" s="2"/>
      <c r="L48" s="2"/>
      <c r="M48" s="2"/>
      <c r="N48" s="2"/>
      <c r="O48" s="2"/>
      <c r="P48" s="2"/>
    </row>
    <row r="49" spans="1:16" x14ac:dyDescent="0.25">
      <c r="A49" s="2">
        <v>47</v>
      </c>
      <c r="B49" s="2" t="str">
        <f>'raw tree data'!B59</f>
        <v> </v>
      </c>
      <c r="C49" s="2" t="str">
        <f>'raw tree data'!C59</f>
        <v> </v>
      </c>
      <c r="D49" s="2" t="str">
        <f>'raw tree data'!D59</f>
        <v> 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/>
      <c r="K49" s="2"/>
      <c r="L49" s="2"/>
      <c r="M49" s="2"/>
      <c r="N49" s="2"/>
      <c r="O49" s="2"/>
      <c r="P49" s="2"/>
    </row>
    <row r="50" spans="1:16" x14ac:dyDescent="0.25">
      <c r="A50" s="2">
        <v>48</v>
      </c>
      <c r="B50" s="2" t="str">
        <f>'raw tree data'!B60</f>
        <v> </v>
      </c>
      <c r="C50" s="2" t="str">
        <f>'raw tree data'!C60</f>
        <v> </v>
      </c>
      <c r="D50" s="2" t="str">
        <f>'raw tree data'!D60</f>
        <v> 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/>
      <c r="K50" s="2"/>
      <c r="L50" s="2"/>
      <c r="M50" s="2"/>
      <c r="N50" s="2"/>
      <c r="O50" s="2"/>
      <c r="P50" s="2"/>
    </row>
    <row r="51" spans="1:16" x14ac:dyDescent="0.25">
      <c r="A51" s="2">
        <v>49</v>
      </c>
      <c r="B51" s="2" t="str">
        <f>'raw tree data'!B61</f>
        <v> </v>
      </c>
      <c r="C51" s="2" t="str">
        <f>'raw tree data'!C61</f>
        <v> </v>
      </c>
      <c r="D51" s="2" t="str">
        <f>'raw tree data'!D61</f>
        <v> 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/>
      <c r="K51" s="2"/>
      <c r="L51" s="2"/>
      <c r="M51" s="2"/>
      <c r="N51" s="2"/>
      <c r="O51" s="2"/>
      <c r="P51" s="2"/>
    </row>
    <row r="52" spans="1:16" x14ac:dyDescent="0.25">
      <c r="A52" s="2">
        <v>50</v>
      </c>
      <c r="B52" s="2" t="str">
        <f>'raw tree data'!B62</f>
        <v> </v>
      </c>
      <c r="C52" s="2" t="str">
        <f>'raw tree data'!C62</f>
        <v> </v>
      </c>
      <c r="D52" s="2" t="str">
        <f>'raw tree data'!D62</f>
        <v> 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71" t="s">
        <v>156</v>
      </c>
      <c r="L53" s="2"/>
      <c r="M53" s="2"/>
      <c r="N53" s="2"/>
      <c r="O53" s="2"/>
      <c r="P53" s="2"/>
    </row>
    <row r="54" spans="1:16" x14ac:dyDescent="0.25">
      <c r="A54" s="6" t="s">
        <v>157</v>
      </c>
      <c r="B54" s="2">
        <f>COUNTIF(B3:B52,"&gt;0")</f>
        <v>43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/>
      <c r="K54" s="2">
        <f>SUM(B54:I54)</f>
        <v>43</v>
      </c>
      <c r="L54" s="2"/>
      <c r="M54" s="2"/>
      <c r="N54" s="2"/>
      <c r="O54" s="2"/>
      <c r="P54" s="2"/>
    </row>
    <row r="55" spans="1:16" x14ac:dyDescent="0.25">
      <c r="A55" s="30" t="s">
        <v>158</v>
      </c>
      <c r="B55" s="2">
        <f>B54/$J$1</f>
        <v>215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/>
      <c r="K55" s="2">
        <f>K54/$J$1</f>
        <v>215</v>
      </c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 t="s">
        <v>159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5" t="s">
        <v>146</v>
      </c>
      <c r="B59" s="70" t="s">
        <v>72</v>
      </c>
      <c r="C59" s="70" t="s">
        <v>73</v>
      </c>
      <c r="D59" s="70" t="s">
        <v>74</v>
      </c>
      <c r="E59" s="70" t="s">
        <v>95</v>
      </c>
      <c r="F59" s="70" t="s">
        <v>76</v>
      </c>
      <c r="G59" s="70" t="s">
        <v>77</v>
      </c>
      <c r="H59" s="70" t="s">
        <v>147</v>
      </c>
      <c r="I59" s="59" t="s">
        <v>99</v>
      </c>
      <c r="J59" s="2"/>
      <c r="K59" s="2"/>
      <c r="L59" s="2"/>
      <c r="M59" s="2"/>
      <c r="N59" s="2"/>
      <c r="O59" s="2"/>
      <c r="P59" s="2"/>
    </row>
    <row r="60" spans="1:16" x14ac:dyDescent="0.25">
      <c r="A60" s="2">
        <v>1</v>
      </c>
      <c r="B60" s="2">
        <f>(PI()*(B3/2)^2)/10000</f>
        <v>0.24718129538260833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/>
      <c r="K60" s="2"/>
      <c r="L60" s="2"/>
      <c r="M60" s="2"/>
      <c r="N60" s="2"/>
      <c r="O60" s="2"/>
      <c r="P60" s="2"/>
    </row>
    <row r="61" spans="1:16" x14ac:dyDescent="0.25">
      <c r="A61" s="2">
        <v>2</v>
      </c>
      <c r="B61" s="2">
        <f t="shared" ref="B61:B102" si="0">(PI()*(B4/2)^2)/10000</f>
        <v>0.21730082225615244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/>
      <c r="K61" s="2"/>
      <c r="L61" s="2"/>
      <c r="M61" s="2"/>
      <c r="N61" s="2"/>
      <c r="O61" s="2"/>
      <c r="P61" s="2"/>
    </row>
    <row r="62" spans="1:16" x14ac:dyDescent="0.25">
      <c r="A62" s="2">
        <v>3</v>
      </c>
      <c r="B62" s="2">
        <f t="shared" si="0"/>
        <v>0.23499819907198713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/>
      <c r="K62" s="2"/>
      <c r="L62" s="2"/>
      <c r="M62" s="2"/>
      <c r="N62" s="2"/>
      <c r="O62" s="2"/>
      <c r="P62" s="2"/>
    </row>
    <row r="63" spans="1:16" x14ac:dyDescent="0.25">
      <c r="A63" s="2">
        <v>4</v>
      </c>
      <c r="B63" s="2">
        <f t="shared" si="0"/>
        <v>0.39480473417479273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/>
      <c r="K63" s="2"/>
      <c r="L63" s="2"/>
      <c r="M63" s="2"/>
      <c r="N63" s="2"/>
      <c r="O63" s="2"/>
      <c r="P63" s="2"/>
    </row>
    <row r="64" spans="1:16" x14ac:dyDescent="0.25">
      <c r="A64" s="2">
        <v>5</v>
      </c>
      <c r="B64" s="2">
        <f t="shared" si="0"/>
        <v>0.26603320749863729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/>
      <c r="K64" s="2"/>
      <c r="L64" s="2"/>
      <c r="M64" s="2"/>
      <c r="N64" s="2"/>
      <c r="O64" s="2"/>
      <c r="P64" s="2"/>
    </row>
    <row r="65" spans="1:16" x14ac:dyDescent="0.25">
      <c r="A65" s="2">
        <v>6</v>
      </c>
      <c r="B65" s="2">
        <f t="shared" si="0"/>
        <v>0.29320562775769882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/>
      <c r="K65" s="2"/>
      <c r="L65" s="2"/>
      <c r="M65" s="2"/>
      <c r="N65" s="2"/>
      <c r="O65" s="2"/>
      <c r="P65" s="2"/>
    </row>
    <row r="66" spans="1:16" x14ac:dyDescent="0.25">
      <c r="A66" s="2">
        <v>7</v>
      </c>
      <c r="B66" s="2">
        <f t="shared" si="0"/>
        <v>0.36316811075498007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/>
      <c r="K66" s="2"/>
      <c r="L66" s="2"/>
      <c r="M66" s="2"/>
      <c r="N66" s="2"/>
      <c r="O66" s="2"/>
      <c r="P66" s="2"/>
    </row>
    <row r="67" spans="1:16" x14ac:dyDescent="0.25">
      <c r="A67" s="2">
        <v>8</v>
      </c>
      <c r="B67" s="2">
        <f t="shared" si="0"/>
        <v>0.20508395382450509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/>
      <c r="K67" s="2"/>
      <c r="L67" s="2"/>
      <c r="M67" s="2"/>
      <c r="N67" s="2"/>
      <c r="O67" s="2"/>
      <c r="P67" s="2"/>
    </row>
    <row r="68" spans="1:16" x14ac:dyDescent="0.25">
      <c r="A68" s="2">
        <v>9</v>
      </c>
      <c r="B68" s="2">
        <f t="shared" si="0"/>
        <v>0.25071872871055045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/>
      <c r="K68" s="2"/>
      <c r="L68" s="2"/>
      <c r="M68" s="2"/>
      <c r="N68" s="2"/>
      <c r="O68" s="2"/>
      <c r="P68" s="2"/>
    </row>
    <row r="69" spans="1:16" x14ac:dyDescent="0.25">
      <c r="A69" s="2">
        <v>10</v>
      </c>
      <c r="B69" s="2">
        <f t="shared" si="0"/>
        <v>0.33798510404380427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/>
      <c r="K69" s="2"/>
      <c r="L69" s="2"/>
      <c r="M69" s="2"/>
      <c r="N69" s="2"/>
      <c r="O69" s="2"/>
      <c r="P69" s="2"/>
    </row>
    <row r="70" spans="1:16" x14ac:dyDescent="0.25">
      <c r="A70" s="2">
        <v>11</v>
      </c>
      <c r="B70" s="2">
        <f t="shared" si="0"/>
        <v>0.35890811111671228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/>
      <c r="K70" s="2"/>
      <c r="L70" s="2"/>
      <c r="M70" s="2"/>
      <c r="N70" s="2"/>
      <c r="O70" s="2"/>
      <c r="P70" s="2"/>
    </row>
    <row r="71" spans="1:16" x14ac:dyDescent="0.25">
      <c r="A71" s="2">
        <v>12</v>
      </c>
      <c r="B71" s="2">
        <f t="shared" si="0"/>
        <v>0.22480058931843463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/>
      <c r="K71" s="2"/>
      <c r="L71" s="2"/>
      <c r="M71" s="2"/>
      <c r="N71" s="2"/>
      <c r="O71" s="2"/>
      <c r="P71" s="2"/>
    </row>
    <row r="72" spans="1:16" x14ac:dyDescent="0.25">
      <c r="A72" s="2">
        <v>13</v>
      </c>
      <c r="B72" s="2">
        <f t="shared" si="0"/>
        <v>0.20268299163899908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/>
      <c r="K72" s="2"/>
      <c r="L72" s="2"/>
      <c r="M72" s="2"/>
      <c r="N72" s="2"/>
      <c r="O72" s="2"/>
      <c r="P72" s="2"/>
    </row>
    <row r="73" spans="1:16" x14ac:dyDescent="0.25">
      <c r="A73" s="2">
        <v>14</v>
      </c>
      <c r="B73" s="2">
        <f t="shared" si="0"/>
        <v>0.43357827070539789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/>
      <c r="K73" s="2"/>
      <c r="L73" s="2"/>
      <c r="M73" s="2"/>
      <c r="N73" s="2"/>
      <c r="O73" s="2"/>
      <c r="P73" s="2"/>
    </row>
    <row r="74" spans="1:16" x14ac:dyDescent="0.25">
      <c r="A74" s="2">
        <v>15</v>
      </c>
      <c r="B74" s="2">
        <f t="shared" si="0"/>
        <v>0.25428129477972122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/>
      <c r="K74" s="2"/>
      <c r="L74" s="2"/>
      <c r="M74" s="2"/>
      <c r="N74" s="2"/>
      <c r="O74" s="2"/>
      <c r="P74" s="2"/>
    </row>
    <row r="75" spans="1:16" x14ac:dyDescent="0.25">
      <c r="A75" s="2">
        <v>16</v>
      </c>
      <c r="B75" s="2">
        <f t="shared" si="0"/>
        <v>0.23157386307957423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/>
      <c r="K75" s="2"/>
      <c r="L75" s="2"/>
      <c r="M75" s="2"/>
      <c r="N75" s="2"/>
      <c r="O75" s="2"/>
      <c r="P75" s="2"/>
    </row>
    <row r="76" spans="1:16" x14ac:dyDescent="0.25">
      <c r="A76" s="2">
        <v>17</v>
      </c>
      <c r="B76" s="2">
        <f t="shared" si="0"/>
        <v>0.23072170607228804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/>
      <c r="K76" s="2"/>
      <c r="L76" s="2"/>
      <c r="M76" s="2"/>
      <c r="N76" s="2"/>
      <c r="O76" s="2"/>
      <c r="P76" s="2"/>
    </row>
    <row r="77" spans="1:16" x14ac:dyDescent="0.25">
      <c r="A77" s="2">
        <v>18</v>
      </c>
      <c r="B77" s="2">
        <f t="shared" si="0"/>
        <v>0.36103496934319257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/>
      <c r="K77" s="2"/>
      <c r="L77" s="2"/>
      <c r="M77" s="2"/>
      <c r="N77" s="2"/>
      <c r="O77" s="2"/>
      <c r="P77" s="2"/>
    </row>
    <row r="78" spans="1:16" x14ac:dyDescent="0.25">
      <c r="A78" s="2">
        <v>19</v>
      </c>
      <c r="B78" s="2">
        <f t="shared" si="0"/>
        <v>0.71780365586281025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/>
      <c r="K78" s="2"/>
      <c r="L78" s="2"/>
      <c r="M78" s="2"/>
      <c r="N78" s="2"/>
      <c r="O78" s="2"/>
      <c r="P78" s="2"/>
    </row>
    <row r="79" spans="1:16" x14ac:dyDescent="0.25">
      <c r="A79" s="2">
        <v>20</v>
      </c>
      <c r="B79" s="2">
        <f t="shared" si="0"/>
        <v>0.27525378193692335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/>
      <c r="K79" s="2"/>
      <c r="L79" s="2"/>
      <c r="M79" s="2"/>
      <c r="N79" s="2"/>
      <c r="O79" s="2"/>
      <c r="P79" s="2"/>
    </row>
    <row r="80" spans="1:16" x14ac:dyDescent="0.25">
      <c r="A80" s="2">
        <v>21</v>
      </c>
      <c r="B80" s="2">
        <f t="shared" si="0"/>
        <v>0.37936694787505243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/>
      <c r="K80" s="2"/>
      <c r="L80" s="2"/>
      <c r="M80" s="2"/>
      <c r="N80" s="2"/>
      <c r="O80" s="2"/>
      <c r="P80" s="2"/>
    </row>
    <row r="81" spans="1:16" x14ac:dyDescent="0.25">
      <c r="A81" s="2">
        <v>22</v>
      </c>
      <c r="B81" s="2">
        <f t="shared" si="0"/>
        <v>0.36852845322016764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/>
      <c r="K81" s="2"/>
      <c r="L81" s="2"/>
      <c r="M81" s="2"/>
      <c r="N81" s="2"/>
      <c r="O81" s="2"/>
      <c r="P81" s="2"/>
    </row>
    <row r="82" spans="1:16" x14ac:dyDescent="0.25">
      <c r="A82" s="2">
        <v>23</v>
      </c>
      <c r="B82" s="2">
        <f t="shared" si="0"/>
        <v>0.20911697339355101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/>
      <c r="K82" s="2"/>
      <c r="L82" s="2"/>
      <c r="M82" s="2"/>
      <c r="N82" s="2"/>
      <c r="O82" s="2"/>
      <c r="P82" s="2"/>
    </row>
    <row r="83" spans="1:16" x14ac:dyDescent="0.25">
      <c r="A83" s="2">
        <v>24</v>
      </c>
      <c r="B83" s="2">
        <f t="shared" si="0"/>
        <v>0.21812784652220993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/>
      <c r="K83" s="2"/>
      <c r="L83" s="2"/>
      <c r="M83" s="2"/>
      <c r="N83" s="2"/>
      <c r="O83" s="2"/>
      <c r="P83" s="2"/>
    </row>
    <row r="84" spans="1:16" x14ac:dyDescent="0.25">
      <c r="A84" s="2">
        <v>25</v>
      </c>
      <c r="B84" s="2">
        <f t="shared" si="0"/>
        <v>0.30876279457827549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/>
      <c r="K84" s="2"/>
      <c r="L84" s="2"/>
      <c r="M84" s="2"/>
      <c r="N84" s="2"/>
      <c r="O84" s="2"/>
      <c r="P84" s="2"/>
    </row>
    <row r="85" spans="1:16" x14ac:dyDescent="0.25">
      <c r="A85" s="2">
        <v>26</v>
      </c>
      <c r="B85" s="2">
        <f t="shared" si="0"/>
        <v>0.29996240815740705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/>
      <c r="K85" s="2"/>
      <c r="L85" s="2"/>
      <c r="M85" s="2"/>
      <c r="N85" s="2"/>
      <c r="O85" s="2"/>
      <c r="P85" s="2"/>
    </row>
    <row r="86" spans="1:16" x14ac:dyDescent="0.25">
      <c r="A86" s="2">
        <v>27</v>
      </c>
      <c r="B86" s="2">
        <f t="shared" si="0"/>
        <v>0.30974846927333921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/>
      <c r="K86" s="2"/>
      <c r="L86" s="2"/>
      <c r="M86" s="2"/>
      <c r="N86" s="2"/>
      <c r="O86" s="2"/>
      <c r="P86" s="2"/>
    </row>
    <row r="87" spans="1:16" x14ac:dyDescent="0.25">
      <c r="A87" s="2">
        <v>28</v>
      </c>
      <c r="B87" s="2">
        <f t="shared" si="0"/>
        <v>0.41968614799122378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/>
      <c r="K87" s="2"/>
      <c r="L87" s="2"/>
      <c r="M87" s="2"/>
      <c r="N87" s="2"/>
      <c r="O87" s="2"/>
      <c r="P87" s="2"/>
    </row>
    <row r="88" spans="1:16" x14ac:dyDescent="0.25">
      <c r="A88" s="2">
        <v>29</v>
      </c>
      <c r="B88" s="2">
        <f t="shared" si="0"/>
        <v>0.31569550416658471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/>
      <c r="K88" s="2"/>
      <c r="L88" s="2"/>
      <c r="M88" s="2"/>
      <c r="N88" s="2"/>
      <c r="O88" s="2"/>
      <c r="P88" s="2"/>
    </row>
    <row r="89" spans="1:16" x14ac:dyDescent="0.25">
      <c r="A89" s="2">
        <v>30</v>
      </c>
      <c r="B89" s="2">
        <f t="shared" si="0"/>
        <v>0.24718129538260833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/>
      <c r="K89" s="2"/>
      <c r="L89" s="2"/>
      <c r="M89" s="2"/>
      <c r="N89" s="2"/>
      <c r="O89" s="2"/>
      <c r="P89" s="2"/>
    </row>
    <row r="90" spans="1:16" x14ac:dyDescent="0.25">
      <c r="A90" s="2">
        <v>31</v>
      </c>
      <c r="B90" s="2">
        <f t="shared" si="0"/>
        <v>0.32371284861854588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/>
      <c r="K90" s="2"/>
      <c r="L90" s="2"/>
      <c r="M90" s="2"/>
      <c r="N90" s="2"/>
      <c r="O90" s="2"/>
      <c r="P90" s="2"/>
    </row>
    <row r="91" spans="1:16" x14ac:dyDescent="0.25">
      <c r="A91" s="2">
        <v>32</v>
      </c>
      <c r="B91" s="2">
        <f t="shared" si="0"/>
        <v>0.35151358740832539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/>
      <c r="K91" s="2"/>
      <c r="L91" s="2"/>
      <c r="M91" s="2"/>
      <c r="N91" s="2"/>
      <c r="O91" s="2"/>
      <c r="P91" s="2"/>
    </row>
    <row r="92" spans="1:16" x14ac:dyDescent="0.25">
      <c r="A92" s="2">
        <v>33</v>
      </c>
      <c r="B92" s="2">
        <f t="shared" si="0"/>
        <v>0.4692981791767139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/>
      <c r="K92" s="2"/>
      <c r="L92" s="2"/>
      <c r="M92" s="2"/>
      <c r="N92" s="2"/>
      <c r="O92" s="2"/>
      <c r="P92" s="2"/>
    </row>
    <row r="93" spans="1:16" x14ac:dyDescent="0.25">
      <c r="A93" s="2">
        <v>34</v>
      </c>
      <c r="B93" s="2">
        <f t="shared" si="0"/>
        <v>0.26238896002047307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/>
      <c r="K93" s="2"/>
      <c r="L93" s="2"/>
      <c r="M93" s="2"/>
      <c r="N93" s="2"/>
      <c r="O93" s="2"/>
      <c r="P93" s="2"/>
    </row>
    <row r="94" spans="1:16" x14ac:dyDescent="0.25">
      <c r="A94" s="2">
        <v>35</v>
      </c>
      <c r="B94" s="2">
        <f t="shared" si="0"/>
        <v>0.50643180434214519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/>
      <c r="K94" s="2"/>
      <c r="L94" s="2"/>
      <c r="M94" s="2"/>
      <c r="N94" s="2"/>
      <c r="O94" s="2"/>
      <c r="P94" s="2"/>
    </row>
    <row r="95" spans="1:16" x14ac:dyDescent="0.25">
      <c r="A95" s="2">
        <v>36</v>
      </c>
      <c r="B95" s="2">
        <f t="shared" si="0"/>
        <v>0.48645127506531416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/>
      <c r="K95" s="2"/>
      <c r="L95" s="2"/>
      <c r="M95" s="2"/>
      <c r="N95" s="2"/>
      <c r="O95" s="2"/>
      <c r="P95" s="2"/>
    </row>
    <row r="96" spans="1:16" x14ac:dyDescent="0.25">
      <c r="A96" s="2">
        <v>37</v>
      </c>
      <c r="B96" s="2">
        <f t="shared" si="0"/>
        <v>0.24279484664003356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/>
      <c r="K96" s="2"/>
      <c r="L96" s="2"/>
      <c r="M96" s="2"/>
      <c r="N96" s="2"/>
      <c r="O96" s="2"/>
      <c r="P96" s="2"/>
    </row>
    <row r="97" spans="1:16" x14ac:dyDescent="0.25">
      <c r="A97" s="2">
        <v>38</v>
      </c>
      <c r="B97" s="2">
        <f t="shared" si="0"/>
        <v>0.30288173313075534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/>
      <c r="K97" s="2"/>
      <c r="L97" s="2"/>
      <c r="M97" s="2"/>
      <c r="N97" s="2"/>
      <c r="O97" s="2"/>
      <c r="P97" s="2"/>
    </row>
    <row r="98" spans="1:16" x14ac:dyDescent="0.25">
      <c r="A98" s="2">
        <v>39</v>
      </c>
      <c r="B98" s="2">
        <f t="shared" si="0"/>
        <v>0.35678753607553931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/>
      <c r="K98" s="2"/>
      <c r="L98" s="2"/>
      <c r="M98" s="2"/>
      <c r="N98" s="2"/>
      <c r="O98" s="2"/>
      <c r="P98" s="2"/>
    </row>
    <row r="99" spans="1:16" x14ac:dyDescent="0.25">
      <c r="A99" s="2">
        <v>40</v>
      </c>
      <c r="B99" s="2">
        <f t="shared" si="0"/>
        <v>0.23585821006090726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/>
      <c r="K99" s="2"/>
      <c r="L99" s="2"/>
      <c r="M99" s="2"/>
      <c r="N99" s="2"/>
      <c r="O99" s="2"/>
      <c r="P99" s="2"/>
    </row>
    <row r="100" spans="1:16" x14ac:dyDescent="0.25">
      <c r="A100" s="2">
        <v>41</v>
      </c>
      <c r="B100" s="2">
        <f t="shared" si="0"/>
        <v>0.32169908772759481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/>
      <c r="K100" s="2"/>
      <c r="L100" s="2"/>
      <c r="M100" s="2"/>
      <c r="N100" s="2"/>
      <c r="O100" s="2"/>
      <c r="P100" s="2"/>
    </row>
    <row r="101" spans="1:16" x14ac:dyDescent="0.25">
      <c r="A101" s="2">
        <v>42</v>
      </c>
      <c r="B101" s="2">
        <f t="shared" si="0"/>
        <v>0.29416616971153392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/>
      <c r="K101" s="2"/>
      <c r="L101" s="2"/>
      <c r="M101" s="2"/>
      <c r="N101" s="2"/>
      <c r="O101" s="2"/>
      <c r="P101" s="2"/>
    </row>
    <row r="102" spans="1:16" x14ac:dyDescent="0.25">
      <c r="A102" s="2">
        <v>43</v>
      </c>
      <c r="B102" s="2">
        <f t="shared" si="0"/>
        <v>0.48521584375428994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/>
      <c r="K102" s="2"/>
      <c r="L102" s="2"/>
      <c r="M102" s="2"/>
      <c r="N102" s="2"/>
      <c r="O102" s="2"/>
      <c r="P102" s="2"/>
    </row>
    <row r="103" spans="1:16" x14ac:dyDescent="0.25">
      <c r="A103" s="2">
        <v>44</v>
      </c>
      <c r="B103" s="2"/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/>
      <c r="K103" s="2"/>
      <c r="L103" s="2"/>
      <c r="M103" s="2"/>
      <c r="N103" s="2"/>
      <c r="O103" s="2"/>
      <c r="P103" s="2"/>
    </row>
    <row r="104" spans="1:16" x14ac:dyDescent="0.25">
      <c r="A104" s="2">
        <v>45</v>
      </c>
      <c r="B104" s="2"/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/>
      <c r="K104" s="2"/>
      <c r="L104" s="2"/>
      <c r="M104" s="2"/>
      <c r="N104" s="2"/>
      <c r="O104" s="2"/>
      <c r="P104" s="2"/>
    </row>
    <row r="105" spans="1:16" x14ac:dyDescent="0.25">
      <c r="A105" s="2">
        <v>46</v>
      </c>
      <c r="B105" s="2"/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/>
      <c r="K105" s="2"/>
      <c r="L105" s="2"/>
      <c r="M105" s="2"/>
      <c r="N105" s="2"/>
      <c r="O105" s="2"/>
      <c r="P105" s="2"/>
    </row>
    <row r="106" spans="1:16" x14ac:dyDescent="0.25">
      <c r="A106" s="2">
        <v>47</v>
      </c>
      <c r="B106" s="2"/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/>
      <c r="K106" s="2"/>
      <c r="L106" s="2"/>
      <c r="M106" s="2"/>
      <c r="N106" s="2"/>
      <c r="O106" s="2"/>
      <c r="P106" s="2"/>
    </row>
    <row r="107" spans="1:16" x14ac:dyDescent="0.25">
      <c r="A107" s="2">
        <v>48</v>
      </c>
      <c r="B107" s="2"/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/>
      <c r="K107" s="2"/>
      <c r="L107" s="2"/>
      <c r="M107" s="2"/>
      <c r="N107" s="2"/>
      <c r="O107" s="2"/>
      <c r="P107" s="2"/>
    </row>
    <row r="108" spans="1:16" x14ac:dyDescent="0.25">
      <c r="A108" s="2">
        <v>49</v>
      </c>
      <c r="B108" s="2"/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/>
      <c r="K108" s="2"/>
      <c r="L108" s="2"/>
      <c r="M108" s="2"/>
      <c r="N108" s="2"/>
      <c r="O108" s="2"/>
      <c r="P108" s="2"/>
    </row>
    <row r="109" spans="1:16" x14ac:dyDescent="0.25">
      <c r="A109" s="2">
        <v>50</v>
      </c>
      <c r="B109" s="2"/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1" t="s">
        <v>156</v>
      </c>
      <c r="O110" s="1"/>
      <c r="P110" s="2"/>
    </row>
    <row r="111" spans="1:16" x14ac:dyDescent="0.25">
      <c r="A111" s="2" t="s">
        <v>160</v>
      </c>
      <c r="B111" s="2">
        <f>SUM(B60:B109)</f>
        <v>13.816495939622364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/>
      <c r="K111" s="2"/>
      <c r="L111" s="2"/>
      <c r="M111" s="2"/>
      <c r="N111" s="2">
        <f>SUM(B111:K111)</f>
        <v>13.816495939622364</v>
      </c>
      <c r="O111" s="2"/>
      <c r="P111" s="2"/>
    </row>
    <row r="112" spans="1:16" x14ac:dyDescent="0.25">
      <c r="A112" s="2" t="s">
        <v>161</v>
      </c>
      <c r="B112" s="2">
        <f>B111/$J$1</f>
        <v>69.082479698111811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/>
      <c r="K112" s="2"/>
      <c r="L112" s="2"/>
      <c r="M112" s="2"/>
      <c r="N112" s="2">
        <f>SUM(B112:K112)</f>
        <v>69.082479698111811</v>
      </c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1" t="s">
        <v>162</v>
      </c>
      <c r="C114" s="1"/>
    </row>
    <row r="115" spans="1:16" x14ac:dyDescent="0.25">
      <c r="A115" s="2"/>
      <c r="B115" s="1" t="s">
        <v>163</v>
      </c>
      <c r="C115" s="1"/>
    </row>
    <row r="116" spans="1:16" x14ac:dyDescent="0.25">
      <c r="A116" s="2"/>
      <c r="B116" s="4"/>
      <c r="C116" s="2"/>
    </row>
    <row r="117" spans="1:16" x14ac:dyDescent="0.25">
      <c r="A117" s="2"/>
      <c r="B117" s="2" t="s">
        <v>164</v>
      </c>
      <c r="C117" s="2" t="s">
        <v>139</v>
      </c>
    </row>
    <row r="118" spans="1:16" x14ac:dyDescent="0.25">
      <c r="A118" s="2" t="s">
        <v>165</v>
      </c>
      <c r="B118" s="2">
        <v>0.1</v>
      </c>
      <c r="C118" s="2">
        <v>357</v>
      </c>
    </row>
    <row r="119" spans="1:16" x14ac:dyDescent="0.25">
      <c r="A119" s="2" t="s">
        <v>166</v>
      </c>
      <c r="B119" s="2">
        <v>50</v>
      </c>
      <c r="C119" s="2">
        <v>43</v>
      </c>
    </row>
    <row r="120" spans="1:16" x14ac:dyDescent="0.25">
      <c r="A120" s="2" t="s">
        <v>167</v>
      </c>
      <c r="B120" s="2">
        <v>75</v>
      </c>
      <c r="C120" s="2">
        <v>0</v>
      </c>
    </row>
    <row r="121" spans="1:16" x14ac:dyDescent="0.25">
      <c r="A121" s="2" t="s">
        <v>168</v>
      </c>
      <c r="B121" s="2">
        <v>100</v>
      </c>
      <c r="C121" s="2">
        <v>0</v>
      </c>
    </row>
    <row r="122" spans="1:16" x14ac:dyDescent="0.25">
      <c r="A122" s="2" t="s">
        <v>169</v>
      </c>
      <c r="B122" s="2">
        <v>150</v>
      </c>
      <c r="C122" s="2">
        <v>0</v>
      </c>
    </row>
    <row r="123" spans="1:16" x14ac:dyDescent="0.25">
      <c r="A123" s="2" t="s">
        <v>170</v>
      </c>
      <c r="B123" s="2">
        <v>200</v>
      </c>
      <c r="C123" s="2">
        <v>0</v>
      </c>
    </row>
    <row r="124" spans="1:16" x14ac:dyDescent="0.25">
      <c r="A124" s="2" t="s">
        <v>171</v>
      </c>
      <c r="B124" s="2">
        <v>300</v>
      </c>
      <c r="C124" s="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D60B1-6D7D-42D9-AEB0-9C60EB5E706D}">
  <dimension ref="A1:N37"/>
  <sheetViews>
    <sheetView workbookViewId="0">
      <selection activeCell="L24" sqref="L24"/>
    </sheetView>
  </sheetViews>
  <sheetFormatPr defaultRowHeight="15" x14ac:dyDescent="0.25"/>
  <sheetData>
    <row r="1" spans="1:14" x14ac:dyDescent="0.25">
      <c r="A1" s="1" t="s">
        <v>172</v>
      </c>
      <c r="B1" s="1"/>
      <c r="C1" s="1"/>
      <c r="D1" s="1"/>
      <c r="E1" s="1"/>
      <c r="F1" s="1"/>
      <c r="G1" s="1"/>
      <c r="H1" s="1" t="s">
        <v>173</v>
      </c>
      <c r="I1" s="1"/>
      <c r="J1" s="1"/>
      <c r="K1" s="2">
        <f>'Slope Correction'!H15</f>
        <v>8.1536937738297857E-2</v>
      </c>
      <c r="L1" s="3" t="s">
        <v>145</v>
      </c>
      <c r="M1" s="3"/>
      <c r="N1" s="3"/>
    </row>
    <row r="2" spans="1:14" x14ac:dyDescent="0.25">
      <c r="A2" s="6" t="s">
        <v>174</v>
      </c>
      <c r="B2" s="59" t="s">
        <v>72</v>
      </c>
      <c r="C2" s="59" t="s">
        <v>73</v>
      </c>
      <c r="D2" s="59" t="s">
        <v>74</v>
      </c>
      <c r="E2" s="13" t="s">
        <v>95</v>
      </c>
      <c r="F2" s="59" t="s">
        <v>76</v>
      </c>
      <c r="G2" s="59" t="s">
        <v>77</v>
      </c>
      <c r="H2" s="59" t="s">
        <v>78</v>
      </c>
      <c r="I2" s="72" t="s">
        <v>99</v>
      </c>
      <c r="J2" s="2"/>
      <c r="K2" s="2"/>
      <c r="L2" s="2"/>
      <c r="M2" s="6" t="s">
        <v>139</v>
      </c>
      <c r="N2" s="13" t="s">
        <v>140</v>
      </c>
    </row>
    <row r="3" spans="1:14" x14ac:dyDescent="0.25">
      <c r="A3" s="30" t="s">
        <v>175</v>
      </c>
      <c r="B3" s="2">
        <f>'raw tree data'!B6</f>
        <v>1</v>
      </c>
      <c r="C3" s="2" t="str">
        <f>'raw tree data'!C6</f>
        <v> </v>
      </c>
      <c r="D3" s="2">
        <f>'raw tree data'!D6</f>
        <v>5</v>
      </c>
      <c r="E3" s="2">
        <v>0</v>
      </c>
      <c r="F3" s="2">
        <v>0</v>
      </c>
      <c r="G3" s="2">
        <v>0</v>
      </c>
      <c r="H3" s="2">
        <v>0</v>
      </c>
      <c r="I3" s="2"/>
      <c r="J3" s="2"/>
      <c r="K3" s="2"/>
      <c r="L3" s="6" t="s">
        <v>175</v>
      </c>
      <c r="M3" s="2">
        <f>SUM(B3:J3)</f>
        <v>6</v>
      </c>
      <c r="N3" s="67">
        <f>M3/$K$1</f>
        <v>73.586280849272114</v>
      </c>
    </row>
    <row r="4" spans="1:14" x14ac:dyDescent="0.25">
      <c r="A4" s="30" t="s">
        <v>176</v>
      </c>
      <c r="B4" s="2">
        <f>'raw tree data'!B7</f>
        <v>4</v>
      </c>
      <c r="C4" s="2" t="str">
        <f>'raw tree data'!C7</f>
        <v> </v>
      </c>
      <c r="D4" s="2">
        <f>'raw tree data'!D7</f>
        <v>1</v>
      </c>
      <c r="E4" s="2">
        <v>0</v>
      </c>
      <c r="F4" s="2">
        <v>0</v>
      </c>
      <c r="G4" s="2">
        <v>0</v>
      </c>
      <c r="H4" s="2">
        <v>0</v>
      </c>
      <c r="I4" s="2"/>
      <c r="J4" s="2"/>
      <c r="K4" s="2"/>
      <c r="L4" s="30" t="s">
        <v>176</v>
      </c>
      <c r="M4" s="2">
        <f t="shared" ref="M4:M6" si="0">SUM(B4:J4)</f>
        <v>5</v>
      </c>
      <c r="N4" s="67">
        <f t="shared" ref="N4:N6" si="1">M4/$K$1</f>
        <v>61.321900707726755</v>
      </c>
    </row>
    <row r="5" spans="1:14" x14ac:dyDescent="0.25">
      <c r="A5" s="30" t="s">
        <v>177</v>
      </c>
      <c r="B5" s="2">
        <f>'raw tree data'!B8</f>
        <v>8</v>
      </c>
      <c r="C5" s="2" t="str">
        <f>'raw tree data'!C8</f>
        <v> </v>
      </c>
      <c r="D5" s="2">
        <f>'raw tree data'!D8</f>
        <v>0</v>
      </c>
      <c r="E5" s="2">
        <v>0</v>
      </c>
      <c r="F5" s="2">
        <v>0</v>
      </c>
      <c r="G5" s="2">
        <v>0</v>
      </c>
      <c r="H5" s="2">
        <v>0</v>
      </c>
      <c r="I5" s="2"/>
      <c r="J5" s="2"/>
      <c r="K5" s="2"/>
      <c r="L5" s="30" t="s">
        <v>177</v>
      </c>
      <c r="M5" s="2">
        <f t="shared" si="0"/>
        <v>8</v>
      </c>
      <c r="N5" s="67">
        <f t="shared" si="1"/>
        <v>98.115041132362819</v>
      </c>
    </row>
    <row r="6" spans="1:14" x14ac:dyDescent="0.25">
      <c r="A6" s="30" t="s">
        <v>178</v>
      </c>
      <c r="B6" s="2">
        <f>'raw tree data'!B9</f>
        <v>6</v>
      </c>
      <c r="C6" s="2" t="str">
        <f>'raw tree data'!C9</f>
        <v> </v>
      </c>
      <c r="D6" s="2">
        <f>'raw tree data'!D9</f>
        <v>0</v>
      </c>
      <c r="E6" s="2">
        <v>0</v>
      </c>
      <c r="F6" s="2">
        <v>0</v>
      </c>
      <c r="G6" s="2">
        <v>0</v>
      </c>
      <c r="H6" s="2">
        <v>0</v>
      </c>
      <c r="I6" s="2"/>
      <c r="J6" s="2"/>
      <c r="K6" s="2"/>
      <c r="L6" s="30" t="s">
        <v>178</v>
      </c>
      <c r="M6" s="2">
        <f t="shared" si="0"/>
        <v>6</v>
      </c>
      <c r="N6" s="67">
        <f t="shared" si="1"/>
        <v>73.586280849272114</v>
      </c>
    </row>
    <row r="7" spans="1:14" x14ac:dyDescent="0.25">
      <c r="A7" s="30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16" t="s">
        <v>179</v>
      </c>
      <c r="M7" s="73">
        <f>'trees &gt;50 cm'!C120</f>
        <v>0</v>
      </c>
      <c r="N7" s="68">
        <f>M7/'trees &gt;50 cm'!$J$1</f>
        <v>0</v>
      </c>
    </row>
    <row r="8" spans="1:14" x14ac:dyDescent="0.25">
      <c r="A8" s="30" t="s">
        <v>157</v>
      </c>
      <c r="B8" s="2">
        <f>SUM(B3:B6)</f>
        <v>19</v>
      </c>
      <c r="C8" s="2">
        <v>0</v>
      </c>
      <c r="D8" s="2">
        <f>SUM(D3:D6)</f>
        <v>6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16" t="s">
        <v>180</v>
      </c>
      <c r="M8" s="73">
        <f>'trees &gt;50 cm'!C121</f>
        <v>0</v>
      </c>
      <c r="N8" s="68">
        <f>M8/'trees &gt;50 cm'!$J$1</f>
        <v>0</v>
      </c>
    </row>
    <row r="9" spans="1:14" x14ac:dyDescent="0.25">
      <c r="A9" s="30" t="s">
        <v>158</v>
      </c>
      <c r="B9" s="2">
        <f>B8/$K$1</f>
        <v>233.02322268936169</v>
      </c>
      <c r="C9" s="2">
        <v>0</v>
      </c>
      <c r="D9" s="2">
        <f>D8/$K$1</f>
        <v>73.586280849272114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/>
      <c r="K9" s="2"/>
      <c r="L9" s="16" t="s">
        <v>181</v>
      </c>
      <c r="M9" s="73">
        <f>'trees &gt;50 cm'!C122</f>
        <v>0</v>
      </c>
      <c r="N9" s="68">
        <f>M9/'trees &gt;50 cm'!$J$1</f>
        <v>0</v>
      </c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6" t="s">
        <v>182</v>
      </c>
      <c r="M10" s="73">
        <f>'trees &gt;50 cm'!C123</f>
        <v>0</v>
      </c>
      <c r="N10" s="68">
        <f>M10/'trees &gt;50 cm'!$J$1</f>
        <v>0</v>
      </c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16" t="s">
        <v>183</v>
      </c>
      <c r="M11" s="73">
        <f>'trees &gt;50 cm'!C124</f>
        <v>0</v>
      </c>
      <c r="N11" s="68">
        <f>M11/'trees &gt;50 cm'!$J$1</f>
        <v>0</v>
      </c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74" t="s">
        <v>184</v>
      </c>
      <c r="M12" s="74"/>
      <c r="N12" s="74"/>
    </row>
    <row r="13" spans="1:14" x14ac:dyDescent="0.25">
      <c r="A13" s="1" t="s">
        <v>185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74" t="s">
        <v>186</v>
      </c>
      <c r="M13" s="74"/>
      <c r="N13" s="74"/>
    </row>
    <row r="14" spans="1:14" x14ac:dyDescent="0.25">
      <c r="A14" s="2"/>
      <c r="B14" s="6" t="s">
        <v>72</v>
      </c>
      <c r="C14" s="59" t="s">
        <v>73</v>
      </c>
      <c r="D14" s="59" t="s">
        <v>74</v>
      </c>
      <c r="E14" s="13" t="s">
        <v>95</v>
      </c>
      <c r="F14" s="59" t="s">
        <v>76</v>
      </c>
      <c r="G14" s="59" t="s">
        <v>77</v>
      </c>
      <c r="H14" s="59" t="s">
        <v>78</v>
      </c>
      <c r="I14" s="72" t="s">
        <v>99</v>
      </c>
      <c r="J14" s="2"/>
      <c r="K14" s="2"/>
      <c r="L14" s="3" t="s">
        <v>187</v>
      </c>
      <c r="M14" s="3"/>
      <c r="N14" s="3"/>
    </row>
    <row r="15" spans="1:14" x14ac:dyDescent="0.25">
      <c r="A15" s="6" t="s">
        <v>175</v>
      </c>
      <c r="B15" s="2">
        <f>B3*(PI()*(0.15/2)^2)</f>
        <v>1.7671458676442587E-2</v>
      </c>
      <c r="C15" s="2">
        <v>0</v>
      </c>
      <c r="D15" s="2">
        <f>D3*(PI()*(0.15/2)^2)</f>
        <v>8.8357293382212931E-2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/>
      <c r="K15" s="2"/>
      <c r="L15" s="3" t="s">
        <v>188</v>
      </c>
      <c r="M15" s="3"/>
      <c r="N15" s="3"/>
    </row>
    <row r="16" spans="1:14" x14ac:dyDescent="0.25">
      <c r="A16" s="30" t="s">
        <v>176</v>
      </c>
      <c r="B16" s="2">
        <f t="shared" ref="B16:B18" si="2">B4*(PI()*(0.15/2)^2)</f>
        <v>7.0685834705770348E-2</v>
      </c>
      <c r="C16" s="2">
        <v>0</v>
      </c>
      <c r="D16" s="2">
        <f t="shared" ref="D16:D18" si="3">D4*(PI()*(0.15/2)^2)</f>
        <v>1.7671458676442587E-2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/>
      <c r="K16" s="2"/>
      <c r="L16" s="3" t="s">
        <v>189</v>
      </c>
      <c r="M16" s="3"/>
      <c r="N16" s="3"/>
    </row>
    <row r="17" spans="1:14" x14ac:dyDescent="0.25">
      <c r="A17" s="30" t="s">
        <v>177</v>
      </c>
      <c r="B17" s="2">
        <f t="shared" si="2"/>
        <v>0.1413716694115407</v>
      </c>
      <c r="C17" s="2">
        <v>0</v>
      </c>
      <c r="D17" s="2">
        <f t="shared" si="3"/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/>
      <c r="K17" s="2"/>
      <c r="L17" s="2"/>
      <c r="M17" s="2"/>
      <c r="N17" s="2"/>
    </row>
    <row r="18" spans="1:14" x14ac:dyDescent="0.25">
      <c r="A18" s="30" t="s">
        <v>178</v>
      </c>
      <c r="B18" s="2">
        <f t="shared" si="2"/>
        <v>0.10602875205865553</v>
      </c>
      <c r="C18" s="2">
        <v>0</v>
      </c>
      <c r="D18" s="2">
        <f t="shared" si="3"/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/>
      <c r="K18" s="2"/>
      <c r="L18" s="2"/>
      <c r="M18" s="2"/>
      <c r="N18" s="2"/>
    </row>
    <row r="19" spans="1:14" x14ac:dyDescent="0.25">
      <c r="A19" s="30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6" t="s">
        <v>156</v>
      </c>
      <c r="M19" s="2"/>
      <c r="N19" s="2"/>
    </row>
    <row r="20" spans="1:14" x14ac:dyDescent="0.25">
      <c r="A20" s="30" t="s">
        <v>160</v>
      </c>
      <c r="B20" s="2">
        <f>SUM(B15:B18)</f>
        <v>0.33575771485240913</v>
      </c>
      <c r="C20" s="2">
        <v>0</v>
      </c>
      <c r="D20" s="2">
        <f>SUM(D15:D18)</f>
        <v>0.10602875205865551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/>
      <c r="K20" s="2"/>
      <c r="L20" s="2">
        <f>SUM(B20:I20)</f>
        <v>0.44178646691106466</v>
      </c>
      <c r="M20" s="2"/>
      <c r="N20" s="2"/>
    </row>
    <row r="21" spans="1:14" x14ac:dyDescent="0.25">
      <c r="A21" s="30" t="s">
        <v>161</v>
      </c>
      <c r="B21" s="2">
        <f>B20/$K$1</f>
        <v>4.1178602504065331</v>
      </c>
      <c r="C21" s="2">
        <v>0</v>
      </c>
      <c r="D21" s="2">
        <f>D20/$K$1</f>
        <v>1.3003769211810106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/>
      <c r="K21" s="2"/>
      <c r="L21" s="2">
        <f>SUM(B21:I21)</f>
        <v>5.4182371715875437</v>
      </c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1" t="s">
        <v>190</v>
      </c>
      <c r="B30" s="1"/>
      <c r="C30" s="1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69" t="s">
        <v>72</v>
      </c>
      <c r="C31" s="13" t="s">
        <v>73</v>
      </c>
      <c r="D31" s="13" t="s">
        <v>74</v>
      </c>
      <c r="E31" s="13" t="s">
        <v>95</v>
      </c>
      <c r="F31" s="13" t="s">
        <v>76</v>
      </c>
      <c r="G31" s="13" t="s">
        <v>77</v>
      </c>
      <c r="H31" s="13" t="s">
        <v>78</v>
      </c>
      <c r="I31" s="11" t="s">
        <v>99</v>
      </c>
      <c r="J31" s="13" t="s">
        <v>9</v>
      </c>
      <c r="K31" s="59" t="s">
        <v>9</v>
      </c>
      <c r="L31" s="59" t="s">
        <v>156</v>
      </c>
      <c r="M31" s="2"/>
      <c r="N31" s="2"/>
    </row>
    <row r="32" spans="1:14" x14ac:dyDescent="0.25">
      <c r="A32" s="5" t="s">
        <v>158</v>
      </c>
      <c r="B32" s="75">
        <f>B9+'trees &gt;50 cm'!B55</f>
        <v>448.02322268936166</v>
      </c>
      <c r="C32" s="75">
        <f>C9+'trees &gt;50 cm'!C55</f>
        <v>0</v>
      </c>
      <c r="D32" s="75">
        <f>D9+'trees &gt;50 cm'!D55</f>
        <v>73.586280849272114</v>
      </c>
      <c r="E32" s="75">
        <f>E9+'trees &gt;50 cm'!E55</f>
        <v>0</v>
      </c>
      <c r="F32" s="75">
        <f>F9+'trees &gt;50 cm'!F55</f>
        <v>0</v>
      </c>
      <c r="G32" s="75">
        <f>G9+'trees &gt;50 cm'!G55</f>
        <v>0</v>
      </c>
      <c r="H32" s="75">
        <f>H9+'trees &gt;50 cm'!H55</f>
        <v>0</v>
      </c>
      <c r="I32" s="75">
        <f>I9+'trees &gt;50 cm'!I55</f>
        <v>0</v>
      </c>
      <c r="J32" s="76" t="s">
        <v>9</v>
      </c>
      <c r="K32" s="2"/>
      <c r="L32" s="2">
        <f>SUM(B32:I32)</f>
        <v>521.60950353863382</v>
      </c>
      <c r="M32" s="2"/>
      <c r="N32" s="2"/>
    </row>
    <row r="33" spans="1:14" x14ac:dyDescent="0.25">
      <c r="A33" s="16" t="s">
        <v>161</v>
      </c>
      <c r="B33" s="77">
        <f>B21+'trees &gt;50 cm'!B112</f>
        <v>73.200339948518348</v>
      </c>
      <c r="C33" s="77">
        <f>C21+'trees &gt;50 cm'!C112</f>
        <v>0</v>
      </c>
      <c r="D33" s="77">
        <f>D21+'trees &gt;50 cm'!D112</f>
        <v>1.3003769211810106</v>
      </c>
      <c r="E33" s="77">
        <f>E21+'trees &gt;50 cm'!E112</f>
        <v>0</v>
      </c>
      <c r="F33" s="77">
        <f>F21+'trees &gt;50 cm'!F112</f>
        <v>0</v>
      </c>
      <c r="G33" s="77">
        <f>G21+'trees &gt;50 cm'!G112</f>
        <v>0</v>
      </c>
      <c r="H33" s="77">
        <f>H21+'trees &gt;50 cm'!H112</f>
        <v>0</v>
      </c>
      <c r="I33" s="77">
        <f>I21+'trees &gt;50 cm'!I112</f>
        <v>0</v>
      </c>
      <c r="J33" s="56" t="s">
        <v>9</v>
      </c>
      <c r="K33" s="2"/>
      <c r="L33" s="2">
        <f>SUM(B33:I33)</f>
        <v>74.50071686969936</v>
      </c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78" t="s">
        <v>191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2"/>
    </row>
    <row r="37" spans="1:14" x14ac:dyDescent="0.25">
      <c r="A37" s="2"/>
      <c r="B37" s="57" t="s">
        <v>192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Plot Info</vt:lpstr>
      <vt:lpstr>raw snags</vt:lpstr>
      <vt:lpstr>raw understory -saplings</vt:lpstr>
      <vt:lpstr>raw CWD</vt:lpstr>
      <vt:lpstr>raw tree data</vt:lpstr>
      <vt:lpstr>Slope Correction</vt:lpstr>
      <vt:lpstr>Saplings</vt:lpstr>
      <vt:lpstr>trees &gt;50 cm</vt:lpstr>
      <vt:lpstr>trees &lt;50cm</vt:lpstr>
      <vt:lpstr>Understory Cover</vt:lpstr>
      <vt:lpstr>CWD &amp; Snags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Wallin</dc:creator>
  <cp:keywords/>
  <dc:description/>
  <cp:lastModifiedBy>David Wallin</cp:lastModifiedBy>
  <cp:revision/>
  <dcterms:created xsi:type="dcterms:W3CDTF">2023-05-03T01:38:47Z</dcterms:created>
  <dcterms:modified xsi:type="dcterms:W3CDTF">2023-05-03T16:24:06Z</dcterms:modified>
  <cp:category/>
  <cp:contentStatus/>
</cp:coreProperties>
</file>