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lin\OneDrive - Western Washington University\webstuff\website\wallin\prod\envr407\"/>
    </mc:Choice>
  </mc:AlternateContent>
  <xr:revisionPtr revIDLastSave="0" documentId="13_ncr:1_{72C71460-4BED-4DAF-9C38-70FAE7EDB7D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mall tree worksheet" sheetId="5" r:id="rId1"/>
    <sheet name="Tree Biomass" sheetId="1" r:id="rId2"/>
    <sheet name="Detrital Pool" sheetId="3" r:id="rId3"/>
    <sheet name="Live +Dea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E3" i="5" l="1"/>
  <c r="A365" i="1"/>
  <c r="B365" i="1" s="1"/>
  <c r="G365" i="1"/>
  <c r="A366" i="1"/>
  <c r="C366" i="1" s="1"/>
  <c r="G366" i="1"/>
  <c r="A367" i="1"/>
  <c r="D367" i="1" s="1"/>
  <c r="G367" i="1"/>
  <c r="A368" i="1"/>
  <c r="B368" i="1"/>
  <c r="C368" i="1"/>
  <c r="D368" i="1"/>
  <c r="E368" i="1"/>
  <c r="G368" i="1"/>
  <c r="A369" i="1"/>
  <c r="B369" i="1" s="1"/>
  <c r="D369" i="1"/>
  <c r="G369" i="1"/>
  <c r="A370" i="1"/>
  <c r="C370" i="1" s="1"/>
  <c r="G370" i="1"/>
  <c r="A371" i="1"/>
  <c r="D371" i="1" s="1"/>
  <c r="B371" i="1"/>
  <c r="E371" i="1" s="1"/>
  <c r="C371" i="1"/>
  <c r="G371" i="1"/>
  <c r="A372" i="1"/>
  <c r="B372" i="1" s="1"/>
  <c r="G372" i="1"/>
  <c r="A373" i="1"/>
  <c r="B373" i="1" s="1"/>
  <c r="G373" i="1"/>
  <c r="A374" i="1"/>
  <c r="C374" i="1" s="1"/>
  <c r="G374" i="1"/>
  <c r="A375" i="1"/>
  <c r="D375" i="1" s="1"/>
  <c r="B375" i="1"/>
  <c r="C375" i="1"/>
  <c r="G375" i="1"/>
  <c r="A376" i="1"/>
  <c r="C376" i="1" s="1"/>
  <c r="B376" i="1"/>
  <c r="G376" i="1"/>
  <c r="A377" i="1"/>
  <c r="B377" i="1" s="1"/>
  <c r="G377" i="1"/>
  <c r="A378" i="1"/>
  <c r="C378" i="1" s="1"/>
  <c r="G378" i="1"/>
  <c r="A379" i="1"/>
  <c r="D379" i="1" s="1"/>
  <c r="B379" i="1"/>
  <c r="C379" i="1"/>
  <c r="G379" i="1"/>
  <c r="A364" i="1"/>
  <c r="B364" i="1" s="1"/>
  <c r="G364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C184" i="1"/>
  <c r="D184" i="1"/>
  <c r="H184" i="1"/>
  <c r="C185" i="1"/>
  <c r="D185" i="1"/>
  <c r="H185" i="1"/>
  <c r="C186" i="1"/>
  <c r="D186" i="1"/>
  <c r="H186" i="1"/>
  <c r="C187" i="1"/>
  <c r="D187" i="1"/>
  <c r="H187" i="1"/>
  <c r="C188" i="1"/>
  <c r="D188" i="1"/>
  <c r="H188" i="1"/>
  <c r="C189" i="1"/>
  <c r="D189" i="1"/>
  <c r="H189" i="1"/>
  <c r="C190" i="1"/>
  <c r="D190" i="1"/>
  <c r="H190" i="1"/>
  <c r="C191" i="1"/>
  <c r="D191" i="1"/>
  <c r="H191" i="1"/>
  <c r="C192" i="1"/>
  <c r="D192" i="1"/>
  <c r="H192" i="1"/>
  <c r="B157" i="1"/>
  <c r="C157" i="1"/>
  <c r="D157" i="1"/>
  <c r="H157" i="1"/>
  <c r="B158" i="1"/>
  <c r="C158" i="1"/>
  <c r="D158" i="1"/>
  <c r="H158" i="1"/>
  <c r="B159" i="1"/>
  <c r="C159" i="1"/>
  <c r="D159" i="1"/>
  <c r="H159" i="1"/>
  <c r="B160" i="1"/>
  <c r="C160" i="1"/>
  <c r="D160" i="1"/>
  <c r="H160" i="1"/>
  <c r="B161" i="1"/>
  <c r="C161" i="1"/>
  <c r="D161" i="1"/>
  <c r="H161" i="1"/>
  <c r="B162" i="1"/>
  <c r="C162" i="1"/>
  <c r="D162" i="1"/>
  <c r="H162" i="1"/>
  <c r="B163" i="1"/>
  <c r="C163" i="1"/>
  <c r="D163" i="1"/>
  <c r="H163" i="1"/>
  <c r="B164" i="1"/>
  <c r="C164" i="1"/>
  <c r="D164" i="1"/>
  <c r="H164" i="1"/>
  <c r="B165" i="1"/>
  <c r="C165" i="1"/>
  <c r="D165" i="1"/>
  <c r="H165" i="1"/>
  <c r="B166" i="1"/>
  <c r="C166" i="1"/>
  <c r="D166" i="1"/>
  <c r="H166" i="1"/>
  <c r="B167" i="1"/>
  <c r="C167" i="1"/>
  <c r="D167" i="1"/>
  <c r="H167" i="1"/>
  <c r="B168" i="1"/>
  <c r="C168" i="1"/>
  <c r="D168" i="1"/>
  <c r="H168" i="1"/>
  <c r="B169" i="1"/>
  <c r="C169" i="1"/>
  <c r="D169" i="1"/>
  <c r="H169" i="1"/>
  <c r="B170" i="1"/>
  <c r="C170" i="1"/>
  <c r="D170" i="1"/>
  <c r="H170" i="1"/>
  <c r="B171" i="1"/>
  <c r="C171" i="1"/>
  <c r="D171" i="1"/>
  <c r="H171" i="1"/>
  <c r="B172" i="1"/>
  <c r="C172" i="1"/>
  <c r="D172" i="1"/>
  <c r="H172" i="1"/>
  <c r="B173" i="1"/>
  <c r="C173" i="1"/>
  <c r="D173" i="1"/>
  <c r="H173" i="1"/>
  <c r="B174" i="1"/>
  <c r="C174" i="1"/>
  <c r="D174" i="1"/>
  <c r="H174" i="1"/>
  <c r="B175" i="1"/>
  <c r="C175" i="1"/>
  <c r="D175" i="1"/>
  <c r="H175" i="1"/>
  <c r="B176" i="1"/>
  <c r="C176" i="1"/>
  <c r="D176" i="1"/>
  <c r="H176" i="1"/>
  <c r="B177" i="1"/>
  <c r="C177" i="1"/>
  <c r="D177" i="1"/>
  <c r="H177" i="1"/>
  <c r="B178" i="1"/>
  <c r="C178" i="1"/>
  <c r="D178" i="1"/>
  <c r="H178" i="1"/>
  <c r="B179" i="1"/>
  <c r="C179" i="1"/>
  <c r="D179" i="1"/>
  <c r="H179" i="1"/>
  <c r="B180" i="1"/>
  <c r="C180" i="1"/>
  <c r="D180" i="1"/>
  <c r="H180" i="1"/>
  <c r="B181" i="1"/>
  <c r="C181" i="1"/>
  <c r="D181" i="1"/>
  <c r="H181" i="1"/>
  <c r="B182" i="1"/>
  <c r="C182" i="1"/>
  <c r="D182" i="1"/>
  <c r="H182" i="1"/>
  <c r="B183" i="1"/>
  <c r="C183" i="1"/>
  <c r="D183" i="1"/>
  <c r="H183" i="1"/>
  <c r="B188" i="1"/>
  <c r="A290" i="3"/>
  <c r="A185" i="3"/>
  <c r="F5" i="5"/>
  <c r="A224" i="1"/>
  <c r="C224" i="1" s="1"/>
  <c r="A225" i="1"/>
  <c r="D225" i="1" s="1"/>
  <c r="A226" i="1"/>
  <c r="B226" i="1" s="1"/>
  <c r="A227" i="1"/>
  <c r="A228" i="1"/>
  <c r="C228" i="1" s="1"/>
  <c r="A229" i="1"/>
  <c r="D229" i="1" s="1"/>
  <c r="A230" i="1"/>
  <c r="B230" i="1" s="1"/>
  <c r="A231" i="1"/>
  <c r="A232" i="1"/>
  <c r="C232" i="1" s="1"/>
  <c r="A233" i="1"/>
  <c r="D233" i="1" s="1"/>
  <c r="A234" i="1"/>
  <c r="B234" i="1" s="1"/>
  <c r="A235" i="1"/>
  <c r="A236" i="1"/>
  <c r="C236" i="1" s="1"/>
  <c r="A237" i="1"/>
  <c r="D237" i="1" s="1"/>
  <c r="A238" i="1"/>
  <c r="B238" i="1" s="1"/>
  <c r="A239" i="1"/>
  <c r="A240" i="1"/>
  <c r="C240" i="1" s="1"/>
  <c r="A241" i="1"/>
  <c r="D241" i="1" s="1"/>
  <c r="A242" i="1"/>
  <c r="B242" i="1" s="1"/>
  <c r="A243" i="1"/>
  <c r="C243" i="1" s="1"/>
  <c r="A244" i="1"/>
  <c r="C244" i="1" s="1"/>
  <c r="A245" i="1"/>
  <c r="A246" i="1"/>
  <c r="B246" i="1" s="1"/>
  <c r="A247" i="1"/>
  <c r="C247" i="1" s="1"/>
  <c r="A248" i="1"/>
  <c r="C248" i="1" s="1"/>
  <c r="A249" i="1"/>
  <c r="C249" i="1" s="1"/>
  <c r="A250" i="1"/>
  <c r="B250" i="1" s="1"/>
  <c r="A251" i="1"/>
  <c r="A252" i="1"/>
  <c r="C252" i="1" s="1"/>
  <c r="A253" i="1"/>
  <c r="C253" i="1" s="1"/>
  <c r="A254" i="1"/>
  <c r="B254" i="1" s="1"/>
  <c r="A255" i="1"/>
  <c r="C255" i="1" s="1"/>
  <c r="A256" i="1"/>
  <c r="C256" i="1" s="1"/>
  <c r="A257" i="1"/>
  <c r="C257" i="1" s="1"/>
  <c r="A258" i="1"/>
  <c r="B258" i="1" s="1"/>
  <c r="A259" i="1"/>
  <c r="C259" i="1" s="1"/>
  <c r="A260" i="1"/>
  <c r="C260" i="1" s="1"/>
  <c r="A261" i="1"/>
  <c r="A262" i="1"/>
  <c r="B262" i="1" s="1"/>
  <c r="A263" i="1"/>
  <c r="C263" i="1" s="1"/>
  <c r="A264" i="1"/>
  <c r="C264" i="1" s="1"/>
  <c r="A265" i="1"/>
  <c r="C265" i="1" s="1"/>
  <c r="A266" i="1"/>
  <c r="B266" i="1" s="1"/>
  <c r="A267" i="1"/>
  <c r="A268" i="1"/>
  <c r="C268" i="1" s="1"/>
  <c r="A269" i="1"/>
  <c r="C269" i="1" s="1"/>
  <c r="A270" i="1"/>
  <c r="B270" i="1" s="1"/>
  <c r="A271" i="1"/>
  <c r="C271" i="1" s="1"/>
  <c r="A272" i="1"/>
  <c r="C272" i="1" s="1"/>
  <c r="A273" i="1"/>
  <c r="C273" i="1" s="1"/>
  <c r="A274" i="1"/>
  <c r="B274" i="1" s="1"/>
  <c r="A275" i="1"/>
  <c r="C275" i="1" s="1"/>
  <c r="A276" i="1"/>
  <c r="C276" i="1" s="1"/>
  <c r="A277" i="1"/>
  <c r="A278" i="1"/>
  <c r="B278" i="1" s="1"/>
  <c r="A279" i="1"/>
  <c r="C279" i="1" s="1"/>
  <c r="A280" i="1"/>
  <c r="C280" i="1" s="1"/>
  <c r="A281" i="1"/>
  <c r="C281" i="1" s="1"/>
  <c r="A282" i="1"/>
  <c r="B282" i="1" s="1"/>
  <c r="A283" i="1"/>
  <c r="A284" i="1"/>
  <c r="C284" i="1" s="1"/>
  <c r="A285" i="1"/>
  <c r="C285" i="1" s="1"/>
  <c r="A286" i="1"/>
  <c r="B286" i="1" s="1"/>
  <c r="A287" i="1"/>
  <c r="C287" i="1" s="1"/>
  <c r="A288" i="1"/>
  <c r="C288" i="1" s="1"/>
  <c r="A289" i="1"/>
  <c r="C289" i="1" s="1"/>
  <c r="A290" i="1"/>
  <c r="B290" i="1" s="1"/>
  <c r="A291" i="1"/>
  <c r="C291" i="1" s="1"/>
  <c r="A292" i="1"/>
  <c r="C292" i="1" s="1"/>
  <c r="A293" i="1"/>
  <c r="A294" i="1"/>
  <c r="B294" i="1" s="1"/>
  <c r="A295" i="1"/>
  <c r="C295" i="1" s="1"/>
  <c r="A296" i="1"/>
  <c r="C296" i="1" s="1"/>
  <c r="A297" i="1"/>
  <c r="C297" i="1" s="1"/>
  <c r="A298" i="1"/>
  <c r="B298" i="1" s="1"/>
  <c r="A299" i="1"/>
  <c r="A300" i="1"/>
  <c r="A301" i="1"/>
  <c r="A302" i="1"/>
  <c r="B302" i="1" s="1"/>
  <c r="A303" i="1"/>
  <c r="A304" i="1"/>
  <c r="A305" i="1"/>
  <c r="A306" i="1"/>
  <c r="B306" i="1" s="1"/>
  <c r="A307" i="1"/>
  <c r="A308" i="1"/>
  <c r="A309" i="1"/>
  <c r="A310" i="1"/>
  <c r="C310" i="1" s="1"/>
  <c r="A311" i="1"/>
  <c r="D311" i="1" s="1"/>
  <c r="A312" i="1"/>
  <c r="B312" i="1" s="1"/>
  <c r="A313" i="1"/>
  <c r="A314" i="1"/>
  <c r="C314" i="1" s="1"/>
  <c r="A315" i="1"/>
  <c r="D315" i="1" s="1"/>
  <c r="A316" i="1"/>
  <c r="B316" i="1" s="1"/>
  <c r="A317" i="1"/>
  <c r="A318" i="1"/>
  <c r="C318" i="1" s="1"/>
  <c r="A319" i="1"/>
  <c r="D319" i="1" s="1"/>
  <c r="A320" i="1"/>
  <c r="B320" i="1" s="1"/>
  <c r="A321" i="1"/>
  <c r="A322" i="1"/>
  <c r="C322" i="1" s="1"/>
  <c r="A323" i="1"/>
  <c r="D323" i="1" s="1"/>
  <c r="A324" i="1"/>
  <c r="B324" i="1" s="1"/>
  <c r="A325" i="1"/>
  <c r="A326" i="1"/>
  <c r="C326" i="1" s="1"/>
  <c r="A327" i="1"/>
  <c r="D327" i="1" s="1"/>
  <c r="A328" i="1"/>
  <c r="B328" i="1" s="1"/>
  <c r="A329" i="1"/>
  <c r="A330" i="1"/>
  <c r="C330" i="1" s="1"/>
  <c r="A331" i="1"/>
  <c r="D331" i="1" s="1"/>
  <c r="A332" i="1"/>
  <c r="B332" i="1" s="1"/>
  <c r="A333" i="1"/>
  <c r="A334" i="1"/>
  <c r="C334" i="1" s="1"/>
  <c r="A335" i="1"/>
  <c r="D335" i="1" s="1"/>
  <c r="A336" i="1"/>
  <c r="B336" i="1" s="1"/>
  <c r="A337" i="1"/>
  <c r="C337" i="1" s="1"/>
  <c r="A338" i="1"/>
  <c r="C338" i="1" s="1"/>
  <c r="A339" i="1"/>
  <c r="C339" i="1" s="1"/>
  <c r="A340" i="1"/>
  <c r="B340" i="1" s="1"/>
  <c r="A341" i="1"/>
  <c r="C341" i="1" s="1"/>
  <c r="A342" i="1"/>
  <c r="C342" i="1" s="1"/>
  <c r="A343" i="1"/>
  <c r="C343" i="1" s="1"/>
  <c r="A344" i="1"/>
  <c r="B344" i="1" s="1"/>
  <c r="A345" i="1"/>
  <c r="C345" i="1" s="1"/>
  <c r="A346" i="1"/>
  <c r="C346" i="1" s="1"/>
  <c r="A347" i="1"/>
  <c r="C347" i="1" s="1"/>
  <c r="A348" i="1"/>
  <c r="B348" i="1" s="1"/>
  <c r="A349" i="1"/>
  <c r="C349" i="1" s="1"/>
  <c r="A350" i="1"/>
  <c r="C350" i="1" s="1"/>
  <c r="A351" i="1"/>
  <c r="C351" i="1" s="1"/>
  <c r="A352" i="1"/>
  <c r="B352" i="1" s="1"/>
  <c r="A353" i="1"/>
  <c r="C353" i="1" s="1"/>
  <c r="A354" i="1"/>
  <c r="C354" i="1" s="1"/>
  <c r="A355" i="1"/>
  <c r="C355" i="1" s="1"/>
  <c r="A356" i="1"/>
  <c r="B356" i="1" s="1"/>
  <c r="A357" i="1"/>
  <c r="C357" i="1" s="1"/>
  <c r="A358" i="1"/>
  <c r="C358" i="1" s="1"/>
  <c r="A359" i="1"/>
  <c r="C359" i="1" s="1"/>
  <c r="A360" i="1"/>
  <c r="C360" i="1" s="1"/>
  <c r="A361" i="1"/>
  <c r="C361" i="1" s="1"/>
  <c r="A362" i="1"/>
  <c r="C362" i="1" s="1"/>
  <c r="A363" i="1"/>
  <c r="C363" i="1" s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89" i="1"/>
  <c r="B190" i="1"/>
  <c r="B191" i="1"/>
  <c r="B192" i="1"/>
  <c r="B193" i="1"/>
  <c r="B194" i="1"/>
  <c r="C377" i="1" l="1"/>
  <c r="E377" i="1" s="1"/>
  <c r="B367" i="1"/>
  <c r="D372" i="1"/>
  <c r="D376" i="1"/>
  <c r="E376" i="1" s="1"/>
  <c r="C372" i="1"/>
  <c r="E372" i="1" s="1"/>
  <c r="D365" i="1"/>
  <c r="D377" i="1"/>
  <c r="D373" i="1"/>
  <c r="C367" i="1"/>
  <c r="E379" i="1"/>
  <c r="E375" i="1"/>
  <c r="E373" i="1"/>
  <c r="B378" i="1"/>
  <c r="B374" i="1"/>
  <c r="B370" i="1"/>
  <c r="B366" i="1"/>
  <c r="C373" i="1"/>
  <c r="C369" i="1"/>
  <c r="E369" i="1" s="1"/>
  <c r="C365" i="1"/>
  <c r="E365" i="1" s="1"/>
  <c r="D378" i="1"/>
  <c r="D374" i="1"/>
  <c r="D370" i="1"/>
  <c r="D366" i="1"/>
  <c r="D364" i="1"/>
  <c r="C364" i="1"/>
  <c r="E364" i="1" s="1"/>
  <c r="E169" i="1"/>
  <c r="J169" i="1" s="1"/>
  <c r="K169" i="1" s="1"/>
  <c r="L169" i="1" s="1"/>
  <c r="M169" i="1" s="1"/>
  <c r="N169" i="1" s="1"/>
  <c r="E167" i="1"/>
  <c r="J167" i="1" s="1"/>
  <c r="K167" i="1" s="1"/>
  <c r="L167" i="1" s="1"/>
  <c r="M167" i="1" s="1"/>
  <c r="N167" i="1" s="1"/>
  <c r="E165" i="1"/>
  <c r="J165" i="1" s="1"/>
  <c r="K165" i="1" s="1"/>
  <c r="L165" i="1" s="1"/>
  <c r="M165" i="1" s="1"/>
  <c r="N165" i="1" s="1"/>
  <c r="E163" i="1"/>
  <c r="J163" i="1" s="1"/>
  <c r="K163" i="1" s="1"/>
  <c r="L163" i="1" s="1"/>
  <c r="M163" i="1" s="1"/>
  <c r="N163" i="1" s="1"/>
  <c r="E161" i="1"/>
  <c r="J161" i="1" s="1"/>
  <c r="K161" i="1" s="1"/>
  <c r="L161" i="1" s="1"/>
  <c r="M161" i="1" s="1"/>
  <c r="N161" i="1" s="1"/>
  <c r="E159" i="1"/>
  <c r="J159" i="1" s="1"/>
  <c r="K159" i="1" s="1"/>
  <c r="L159" i="1" s="1"/>
  <c r="M159" i="1" s="1"/>
  <c r="N159" i="1" s="1"/>
  <c r="E157" i="1"/>
  <c r="J157" i="1" s="1"/>
  <c r="K157" i="1" s="1"/>
  <c r="L157" i="1" s="1"/>
  <c r="M157" i="1" s="1"/>
  <c r="N157" i="1" s="1"/>
  <c r="E179" i="1"/>
  <c r="J179" i="1" s="1"/>
  <c r="K179" i="1" s="1"/>
  <c r="L179" i="1" s="1"/>
  <c r="M179" i="1" s="1"/>
  <c r="N179" i="1" s="1"/>
  <c r="E177" i="1"/>
  <c r="J177" i="1" s="1"/>
  <c r="K177" i="1" s="1"/>
  <c r="L177" i="1" s="1"/>
  <c r="M177" i="1" s="1"/>
  <c r="N177" i="1" s="1"/>
  <c r="E173" i="1"/>
  <c r="J173" i="1" s="1"/>
  <c r="K173" i="1" s="1"/>
  <c r="L173" i="1" s="1"/>
  <c r="M173" i="1" s="1"/>
  <c r="N173" i="1" s="1"/>
  <c r="E171" i="1"/>
  <c r="J171" i="1" s="1"/>
  <c r="K171" i="1" s="1"/>
  <c r="L171" i="1" s="1"/>
  <c r="M171" i="1" s="1"/>
  <c r="N171" i="1" s="1"/>
  <c r="E180" i="1"/>
  <c r="J180" i="1" s="1"/>
  <c r="K180" i="1" s="1"/>
  <c r="L180" i="1" s="1"/>
  <c r="M180" i="1" s="1"/>
  <c r="N180" i="1" s="1"/>
  <c r="E174" i="1"/>
  <c r="J174" i="1" s="1"/>
  <c r="K174" i="1" s="1"/>
  <c r="L174" i="1" s="1"/>
  <c r="M174" i="1" s="1"/>
  <c r="N174" i="1" s="1"/>
  <c r="E170" i="1"/>
  <c r="J170" i="1" s="1"/>
  <c r="K170" i="1" s="1"/>
  <c r="L170" i="1" s="1"/>
  <c r="M170" i="1" s="1"/>
  <c r="N170" i="1" s="1"/>
  <c r="E166" i="1"/>
  <c r="J166" i="1" s="1"/>
  <c r="K166" i="1" s="1"/>
  <c r="L166" i="1" s="1"/>
  <c r="M166" i="1" s="1"/>
  <c r="N166" i="1" s="1"/>
  <c r="E164" i="1"/>
  <c r="J164" i="1" s="1"/>
  <c r="K164" i="1" s="1"/>
  <c r="L164" i="1" s="1"/>
  <c r="M164" i="1" s="1"/>
  <c r="N164" i="1" s="1"/>
  <c r="E158" i="1"/>
  <c r="J158" i="1" s="1"/>
  <c r="K158" i="1" s="1"/>
  <c r="L158" i="1" s="1"/>
  <c r="M158" i="1" s="1"/>
  <c r="N158" i="1" s="1"/>
  <c r="E178" i="1"/>
  <c r="J178" i="1" s="1"/>
  <c r="K178" i="1" s="1"/>
  <c r="L178" i="1" s="1"/>
  <c r="M178" i="1" s="1"/>
  <c r="N178" i="1" s="1"/>
  <c r="E168" i="1"/>
  <c r="J168" i="1" s="1"/>
  <c r="K168" i="1" s="1"/>
  <c r="L168" i="1" s="1"/>
  <c r="M168" i="1" s="1"/>
  <c r="N168" i="1" s="1"/>
  <c r="E162" i="1"/>
  <c r="J162" i="1" s="1"/>
  <c r="K162" i="1" s="1"/>
  <c r="L162" i="1" s="1"/>
  <c r="M162" i="1" s="1"/>
  <c r="N162" i="1" s="1"/>
  <c r="E175" i="1"/>
  <c r="J175" i="1" s="1"/>
  <c r="K175" i="1" s="1"/>
  <c r="L175" i="1" s="1"/>
  <c r="M175" i="1" s="1"/>
  <c r="N175" i="1" s="1"/>
  <c r="E176" i="1"/>
  <c r="J176" i="1" s="1"/>
  <c r="K176" i="1" s="1"/>
  <c r="L176" i="1" s="1"/>
  <c r="M176" i="1" s="1"/>
  <c r="N176" i="1" s="1"/>
  <c r="E172" i="1"/>
  <c r="J172" i="1" s="1"/>
  <c r="K172" i="1" s="1"/>
  <c r="L172" i="1" s="1"/>
  <c r="M172" i="1" s="1"/>
  <c r="N172" i="1" s="1"/>
  <c r="E160" i="1"/>
  <c r="J160" i="1" s="1"/>
  <c r="K160" i="1" s="1"/>
  <c r="L160" i="1" s="1"/>
  <c r="M160" i="1" s="1"/>
  <c r="N160" i="1" s="1"/>
  <c r="E181" i="1"/>
  <c r="J181" i="1" s="1"/>
  <c r="K181" i="1" s="1"/>
  <c r="L181" i="1" s="1"/>
  <c r="M181" i="1" s="1"/>
  <c r="N181" i="1" s="1"/>
  <c r="D268" i="1"/>
  <c r="D358" i="1"/>
  <c r="D340" i="1"/>
  <c r="D270" i="1"/>
  <c r="D284" i="1"/>
  <c r="D244" i="1"/>
  <c r="D276" i="1"/>
  <c r="D260" i="1"/>
  <c r="B318" i="1"/>
  <c r="D252" i="1"/>
  <c r="E156" i="1"/>
  <c r="E148" i="1"/>
  <c r="J148" i="1" s="1"/>
  <c r="K148" i="1" s="1"/>
  <c r="L148" i="1" s="1"/>
  <c r="M148" i="1" s="1"/>
  <c r="N148" i="1" s="1"/>
  <c r="E140" i="1"/>
  <c r="J140" i="1" s="1"/>
  <c r="K140" i="1" s="1"/>
  <c r="L140" i="1" s="1"/>
  <c r="M140" i="1" s="1"/>
  <c r="N140" i="1" s="1"/>
  <c r="D262" i="1"/>
  <c r="C229" i="1"/>
  <c r="D254" i="1"/>
  <c r="D234" i="1"/>
  <c r="D228" i="1"/>
  <c r="B228" i="1"/>
  <c r="D292" i="1"/>
  <c r="D278" i="1"/>
  <c r="D246" i="1"/>
  <c r="B360" i="1"/>
  <c r="C340" i="1"/>
  <c r="B334" i="1"/>
  <c r="D350" i="1"/>
  <c r="D338" i="1"/>
  <c r="C324" i="1"/>
  <c r="D302" i="1"/>
  <c r="E132" i="1"/>
  <c r="J132" i="1" s="1"/>
  <c r="K132" i="1" s="1"/>
  <c r="L132" i="1" s="1"/>
  <c r="M132" i="1" s="1"/>
  <c r="N132" i="1" s="1"/>
  <c r="E124" i="1"/>
  <c r="J124" i="1" s="1"/>
  <c r="K124" i="1" s="1"/>
  <c r="L124" i="1" s="1"/>
  <c r="M124" i="1" s="1"/>
  <c r="N124" i="1" s="1"/>
  <c r="D360" i="1"/>
  <c r="E155" i="1"/>
  <c r="E147" i="1"/>
  <c r="J147" i="1" s="1"/>
  <c r="K147" i="1" s="1"/>
  <c r="L147" i="1" s="1"/>
  <c r="M147" i="1" s="1"/>
  <c r="N147" i="1" s="1"/>
  <c r="E139" i="1"/>
  <c r="J139" i="1" s="1"/>
  <c r="K139" i="1" s="1"/>
  <c r="L139" i="1" s="1"/>
  <c r="M139" i="1" s="1"/>
  <c r="N139" i="1" s="1"/>
  <c r="E131" i="1"/>
  <c r="J131" i="1" s="1"/>
  <c r="K131" i="1" s="1"/>
  <c r="L131" i="1" s="1"/>
  <c r="M131" i="1" s="1"/>
  <c r="N131" i="1" s="1"/>
  <c r="D344" i="1"/>
  <c r="D334" i="1"/>
  <c r="D324" i="1"/>
  <c r="D318" i="1"/>
  <c r="B292" i="1"/>
  <c r="B284" i="1"/>
  <c r="B276" i="1"/>
  <c r="B268" i="1"/>
  <c r="B260" i="1"/>
  <c r="B252" i="1"/>
  <c r="B244" i="1"/>
  <c r="C234" i="1"/>
  <c r="D294" i="1"/>
  <c r="D286" i="1"/>
  <c r="E144" i="1"/>
  <c r="J144" i="1" s="1"/>
  <c r="K144" i="1" s="1"/>
  <c r="L144" i="1" s="1"/>
  <c r="M144" i="1" s="1"/>
  <c r="N144" i="1" s="1"/>
  <c r="E128" i="1"/>
  <c r="J128" i="1" s="1"/>
  <c r="K128" i="1" s="1"/>
  <c r="L128" i="1" s="1"/>
  <c r="M128" i="1" s="1"/>
  <c r="N128" i="1" s="1"/>
  <c r="D352" i="1"/>
  <c r="D298" i="1"/>
  <c r="C294" i="1"/>
  <c r="D290" i="1"/>
  <c r="C286" i="1"/>
  <c r="D282" i="1"/>
  <c r="C278" i="1"/>
  <c r="D274" i="1"/>
  <c r="C270" i="1"/>
  <c r="D266" i="1"/>
  <c r="C262" i="1"/>
  <c r="D258" i="1"/>
  <c r="C254" i="1"/>
  <c r="D250" i="1"/>
  <c r="C246" i="1"/>
  <c r="D242" i="1"/>
  <c r="D236" i="1"/>
  <c r="E151" i="1"/>
  <c r="J151" i="1" s="1"/>
  <c r="K151" i="1" s="1"/>
  <c r="L151" i="1" s="1"/>
  <c r="M151" i="1" s="1"/>
  <c r="N151" i="1" s="1"/>
  <c r="E143" i="1"/>
  <c r="J143" i="1" s="1"/>
  <c r="K143" i="1" s="1"/>
  <c r="L143" i="1" s="1"/>
  <c r="M143" i="1" s="1"/>
  <c r="N143" i="1" s="1"/>
  <c r="E135" i="1"/>
  <c r="J135" i="1" s="1"/>
  <c r="K135" i="1" s="1"/>
  <c r="L135" i="1" s="1"/>
  <c r="M135" i="1" s="1"/>
  <c r="N135" i="1" s="1"/>
  <c r="E127" i="1"/>
  <c r="J127" i="1" s="1"/>
  <c r="K127" i="1" s="1"/>
  <c r="L127" i="1" s="1"/>
  <c r="M127" i="1" s="1"/>
  <c r="N127" i="1" s="1"/>
  <c r="C352" i="1"/>
  <c r="D346" i="1"/>
  <c r="D332" i="1"/>
  <c r="D326" i="1"/>
  <c r="D316" i="1"/>
  <c r="D310" i="1"/>
  <c r="C298" i="1"/>
  <c r="C290" i="1"/>
  <c r="C282" i="1"/>
  <c r="C274" i="1"/>
  <c r="C266" i="1"/>
  <c r="C258" i="1"/>
  <c r="C250" i="1"/>
  <c r="C242" i="1"/>
  <c r="B236" i="1"/>
  <c r="D226" i="1"/>
  <c r="E152" i="1"/>
  <c r="E136" i="1"/>
  <c r="J136" i="1" s="1"/>
  <c r="K136" i="1" s="1"/>
  <c r="L136" i="1" s="1"/>
  <c r="M136" i="1" s="1"/>
  <c r="N136" i="1" s="1"/>
  <c r="E121" i="1"/>
  <c r="J121" i="1" s="1"/>
  <c r="K121" i="1" s="1"/>
  <c r="L121" i="1" s="1"/>
  <c r="M121" i="1" s="1"/>
  <c r="N121" i="1" s="1"/>
  <c r="D356" i="1"/>
  <c r="B346" i="1"/>
  <c r="C332" i="1"/>
  <c r="B326" i="1"/>
  <c r="C316" i="1"/>
  <c r="B310" i="1"/>
  <c r="C226" i="1"/>
  <c r="E153" i="1"/>
  <c r="E149" i="1"/>
  <c r="J149" i="1" s="1"/>
  <c r="K149" i="1" s="1"/>
  <c r="L149" i="1" s="1"/>
  <c r="M149" i="1" s="1"/>
  <c r="N149" i="1" s="1"/>
  <c r="E145" i="1"/>
  <c r="J145" i="1" s="1"/>
  <c r="K145" i="1" s="1"/>
  <c r="L145" i="1" s="1"/>
  <c r="M145" i="1" s="1"/>
  <c r="N145" i="1" s="1"/>
  <c r="E141" i="1"/>
  <c r="J141" i="1" s="1"/>
  <c r="K141" i="1" s="1"/>
  <c r="L141" i="1" s="1"/>
  <c r="M141" i="1" s="1"/>
  <c r="N141" i="1" s="1"/>
  <c r="E137" i="1"/>
  <c r="J137" i="1" s="1"/>
  <c r="K137" i="1" s="1"/>
  <c r="L137" i="1" s="1"/>
  <c r="M137" i="1" s="1"/>
  <c r="N137" i="1" s="1"/>
  <c r="E133" i="1"/>
  <c r="J133" i="1" s="1"/>
  <c r="K133" i="1" s="1"/>
  <c r="L133" i="1" s="1"/>
  <c r="M133" i="1" s="1"/>
  <c r="N133" i="1" s="1"/>
  <c r="E129" i="1"/>
  <c r="J129" i="1" s="1"/>
  <c r="K129" i="1" s="1"/>
  <c r="L129" i="1" s="1"/>
  <c r="M129" i="1" s="1"/>
  <c r="N129" i="1" s="1"/>
  <c r="E125" i="1"/>
  <c r="J125" i="1" s="1"/>
  <c r="K125" i="1" s="1"/>
  <c r="L125" i="1" s="1"/>
  <c r="M125" i="1" s="1"/>
  <c r="N125" i="1" s="1"/>
  <c r="E122" i="1"/>
  <c r="J122" i="1" s="1"/>
  <c r="K122" i="1" s="1"/>
  <c r="L122" i="1" s="1"/>
  <c r="M122" i="1" s="1"/>
  <c r="N122" i="1" s="1"/>
  <c r="D362" i="1"/>
  <c r="B358" i="1"/>
  <c r="C356" i="1"/>
  <c r="B350" i="1"/>
  <c r="D348" i="1"/>
  <c r="C344" i="1"/>
  <c r="B338" i="1"/>
  <c r="D336" i="1"/>
  <c r="C335" i="1"/>
  <c r="D330" i="1"/>
  <c r="D328" i="1"/>
  <c r="C327" i="1"/>
  <c r="D322" i="1"/>
  <c r="D320" i="1"/>
  <c r="C319" i="1"/>
  <c r="D314" i="1"/>
  <c r="D312" i="1"/>
  <c r="C311" i="1"/>
  <c r="D306" i="1"/>
  <c r="C302" i="1"/>
  <c r="D296" i="1"/>
  <c r="D288" i="1"/>
  <c r="D280" i="1"/>
  <c r="D272" i="1"/>
  <c r="D264" i="1"/>
  <c r="D256" i="1"/>
  <c r="D248" i="1"/>
  <c r="D240" i="1"/>
  <c r="D238" i="1"/>
  <c r="C237" i="1"/>
  <c r="D232" i="1"/>
  <c r="D230" i="1"/>
  <c r="D224" i="1"/>
  <c r="E154" i="1"/>
  <c r="E150" i="1"/>
  <c r="J150" i="1" s="1"/>
  <c r="K150" i="1" s="1"/>
  <c r="L150" i="1" s="1"/>
  <c r="M150" i="1" s="1"/>
  <c r="N150" i="1" s="1"/>
  <c r="E146" i="1"/>
  <c r="J146" i="1" s="1"/>
  <c r="K146" i="1" s="1"/>
  <c r="L146" i="1" s="1"/>
  <c r="M146" i="1" s="1"/>
  <c r="N146" i="1" s="1"/>
  <c r="E142" i="1"/>
  <c r="J142" i="1" s="1"/>
  <c r="K142" i="1" s="1"/>
  <c r="L142" i="1" s="1"/>
  <c r="M142" i="1" s="1"/>
  <c r="N142" i="1" s="1"/>
  <c r="E138" i="1"/>
  <c r="J138" i="1" s="1"/>
  <c r="K138" i="1" s="1"/>
  <c r="L138" i="1" s="1"/>
  <c r="M138" i="1" s="1"/>
  <c r="N138" i="1" s="1"/>
  <c r="E134" i="1"/>
  <c r="J134" i="1" s="1"/>
  <c r="K134" i="1" s="1"/>
  <c r="L134" i="1" s="1"/>
  <c r="M134" i="1" s="1"/>
  <c r="N134" i="1" s="1"/>
  <c r="E130" i="1"/>
  <c r="J130" i="1" s="1"/>
  <c r="K130" i="1" s="1"/>
  <c r="L130" i="1" s="1"/>
  <c r="M130" i="1" s="1"/>
  <c r="N130" i="1" s="1"/>
  <c r="E126" i="1"/>
  <c r="J126" i="1" s="1"/>
  <c r="K126" i="1" s="1"/>
  <c r="L126" i="1" s="1"/>
  <c r="M126" i="1" s="1"/>
  <c r="N126" i="1" s="1"/>
  <c r="E123" i="1"/>
  <c r="J123" i="1" s="1"/>
  <c r="K123" i="1" s="1"/>
  <c r="L123" i="1" s="1"/>
  <c r="M123" i="1" s="1"/>
  <c r="N123" i="1" s="1"/>
  <c r="B362" i="1"/>
  <c r="D354" i="1"/>
  <c r="C348" i="1"/>
  <c r="D342" i="1"/>
  <c r="C336" i="1"/>
  <c r="B330" i="1"/>
  <c r="C328" i="1"/>
  <c r="B322" i="1"/>
  <c r="C320" i="1"/>
  <c r="B314" i="1"/>
  <c r="C312" i="1"/>
  <c r="C306" i="1"/>
  <c r="B296" i="1"/>
  <c r="B288" i="1"/>
  <c r="B280" i="1"/>
  <c r="B272" i="1"/>
  <c r="B264" i="1"/>
  <c r="B256" i="1"/>
  <c r="B248" i="1"/>
  <c r="B240" i="1"/>
  <c r="C238" i="1"/>
  <c r="B232" i="1"/>
  <c r="C230" i="1"/>
  <c r="B224" i="1"/>
  <c r="E120" i="1"/>
  <c r="J120" i="1" s="1"/>
  <c r="K120" i="1" s="1"/>
  <c r="L120" i="1" s="1"/>
  <c r="M120" i="1" s="1"/>
  <c r="N120" i="1" s="1"/>
  <c r="B354" i="1"/>
  <c r="B342" i="1"/>
  <c r="C331" i="1"/>
  <c r="C323" i="1"/>
  <c r="C315" i="1"/>
  <c r="C241" i="1"/>
  <c r="C233" i="1"/>
  <c r="C225" i="1"/>
  <c r="D359" i="1"/>
  <c r="B359" i="1"/>
  <c r="B349" i="1"/>
  <c r="D349" i="1"/>
  <c r="D343" i="1"/>
  <c r="B343" i="1"/>
  <c r="B325" i="1"/>
  <c r="C325" i="1"/>
  <c r="D325" i="1"/>
  <c r="B309" i="1"/>
  <c r="C309" i="1"/>
  <c r="D309" i="1"/>
  <c r="C304" i="1"/>
  <c r="B304" i="1"/>
  <c r="D304" i="1"/>
  <c r="D299" i="1"/>
  <c r="B299" i="1"/>
  <c r="C299" i="1"/>
  <c r="D293" i="1"/>
  <c r="B293" i="1"/>
  <c r="C293" i="1"/>
  <c r="B267" i="1"/>
  <c r="D267" i="1"/>
  <c r="C267" i="1"/>
  <c r="D261" i="1"/>
  <c r="B261" i="1"/>
  <c r="C261" i="1"/>
  <c r="B361" i="1"/>
  <c r="D361" i="1"/>
  <c r="D355" i="1"/>
  <c r="B355" i="1"/>
  <c r="B345" i="1"/>
  <c r="D345" i="1"/>
  <c r="D339" i="1"/>
  <c r="B339" i="1"/>
  <c r="B329" i="1"/>
  <c r="C329" i="1"/>
  <c r="D329" i="1"/>
  <c r="B313" i="1"/>
  <c r="C313" i="1"/>
  <c r="D313" i="1"/>
  <c r="C308" i="1"/>
  <c r="B308" i="1"/>
  <c r="D308" i="1"/>
  <c r="D303" i="1"/>
  <c r="B303" i="1"/>
  <c r="C303" i="1"/>
  <c r="B357" i="1"/>
  <c r="D357" i="1"/>
  <c r="D351" i="1"/>
  <c r="B351" i="1"/>
  <c r="B341" i="1"/>
  <c r="D341" i="1"/>
  <c r="B333" i="1"/>
  <c r="C333" i="1"/>
  <c r="D333" i="1"/>
  <c r="B317" i="1"/>
  <c r="C317" i="1"/>
  <c r="D317" i="1"/>
  <c r="D307" i="1"/>
  <c r="B307" i="1"/>
  <c r="C307" i="1"/>
  <c r="B301" i="1"/>
  <c r="C301" i="1"/>
  <c r="D301" i="1"/>
  <c r="B283" i="1"/>
  <c r="D283" i="1"/>
  <c r="C283" i="1"/>
  <c r="D277" i="1"/>
  <c r="B277" i="1"/>
  <c r="C277" i="1"/>
  <c r="D363" i="1"/>
  <c r="B363" i="1"/>
  <c r="B353" i="1"/>
  <c r="D353" i="1"/>
  <c r="D347" i="1"/>
  <c r="B347" i="1"/>
  <c r="B337" i="1"/>
  <c r="D337" i="1"/>
  <c r="B321" i="1"/>
  <c r="C321" i="1"/>
  <c r="D321" i="1"/>
  <c r="B305" i="1"/>
  <c r="C305" i="1"/>
  <c r="D305" i="1"/>
  <c r="C300" i="1"/>
  <c r="B300" i="1"/>
  <c r="D300" i="1"/>
  <c r="B251" i="1"/>
  <c r="D251" i="1"/>
  <c r="D245" i="1"/>
  <c r="B245" i="1"/>
  <c r="B235" i="1"/>
  <c r="C235" i="1"/>
  <c r="D235" i="1"/>
  <c r="B335" i="1"/>
  <c r="B331" i="1"/>
  <c r="B327" i="1"/>
  <c r="B323" i="1"/>
  <c r="B319" i="1"/>
  <c r="B315" i="1"/>
  <c r="B311" i="1"/>
  <c r="B295" i="1"/>
  <c r="D295" i="1"/>
  <c r="D289" i="1"/>
  <c r="B289" i="1"/>
  <c r="B279" i="1"/>
  <c r="D279" i="1"/>
  <c r="D273" i="1"/>
  <c r="B273" i="1"/>
  <c r="B263" i="1"/>
  <c r="D263" i="1"/>
  <c r="D257" i="1"/>
  <c r="B257" i="1"/>
  <c r="B247" i="1"/>
  <c r="D247" i="1"/>
  <c r="B239" i="1"/>
  <c r="C239" i="1"/>
  <c r="D239" i="1"/>
  <c r="B291" i="1"/>
  <c r="D291" i="1"/>
  <c r="D285" i="1"/>
  <c r="B285" i="1"/>
  <c r="B275" i="1"/>
  <c r="D275" i="1"/>
  <c r="D269" i="1"/>
  <c r="B269" i="1"/>
  <c r="B259" i="1"/>
  <c r="D259" i="1"/>
  <c r="D253" i="1"/>
  <c r="B253" i="1"/>
  <c r="B243" i="1"/>
  <c r="D243" i="1"/>
  <c r="B227" i="1"/>
  <c r="C227" i="1"/>
  <c r="D227" i="1"/>
  <c r="D297" i="1"/>
  <c r="B297" i="1"/>
  <c r="B287" i="1"/>
  <c r="D287" i="1"/>
  <c r="D281" i="1"/>
  <c r="B281" i="1"/>
  <c r="B271" i="1"/>
  <c r="D271" i="1"/>
  <c r="D265" i="1"/>
  <c r="B265" i="1"/>
  <c r="B255" i="1"/>
  <c r="D255" i="1"/>
  <c r="C251" i="1"/>
  <c r="D249" i="1"/>
  <c r="B249" i="1"/>
  <c r="C245" i="1"/>
  <c r="B231" i="1"/>
  <c r="C231" i="1"/>
  <c r="D231" i="1"/>
  <c r="B241" i="1"/>
  <c r="B237" i="1"/>
  <c r="B233" i="1"/>
  <c r="B229" i="1"/>
  <c r="B225" i="1"/>
  <c r="H21" i="1"/>
  <c r="E378" i="1" l="1"/>
  <c r="E367" i="1"/>
  <c r="E346" i="1"/>
  <c r="E374" i="1"/>
  <c r="E370" i="1"/>
  <c r="E366" i="1"/>
  <c r="E270" i="1"/>
  <c r="E340" i="1"/>
  <c r="E230" i="1"/>
  <c r="E318" i="1"/>
  <c r="E232" i="1"/>
  <c r="E250" i="1"/>
  <c r="E358" i="1"/>
  <c r="E228" i="1"/>
  <c r="E268" i="1"/>
  <c r="E315" i="1"/>
  <c r="E310" i="1"/>
  <c r="E316" i="1"/>
  <c r="E224" i="1"/>
  <c r="E236" i="1"/>
  <c r="E342" i="1"/>
  <c r="E334" i="1"/>
  <c r="E284" i="1"/>
  <c r="E266" i="1"/>
  <c r="E322" i="1"/>
  <c r="E298" i="1"/>
  <c r="E244" i="1"/>
  <c r="E264" i="1"/>
  <c r="E362" i="1"/>
  <c r="E241" i="1"/>
  <c r="E296" i="1"/>
  <c r="E262" i="1"/>
  <c r="E331" i="1"/>
  <c r="E324" i="1"/>
  <c r="E290" i="1"/>
  <c r="E252" i="1"/>
  <c r="E237" i="1"/>
  <c r="E320" i="1"/>
  <c r="E260" i="1"/>
  <c r="E332" i="1"/>
  <c r="E246" i="1"/>
  <c r="E278" i="1"/>
  <c r="E276" i="1"/>
  <c r="E360" i="1"/>
  <c r="E229" i="1"/>
  <c r="E288" i="1"/>
  <c r="E280" i="1"/>
  <c r="E338" i="1"/>
  <c r="E258" i="1"/>
  <c r="E254" i="1"/>
  <c r="E282" i="1"/>
  <c r="E286" i="1"/>
  <c r="E319" i="1"/>
  <c r="E242" i="1"/>
  <c r="E323" i="1"/>
  <c r="E341" i="1"/>
  <c r="E272" i="1"/>
  <c r="E233" i="1"/>
  <c r="E238" i="1"/>
  <c r="E226" i="1"/>
  <c r="E350" i="1"/>
  <c r="E274" i="1"/>
  <c r="E294" i="1"/>
  <c r="E292" i="1"/>
  <c r="E256" i="1"/>
  <c r="E248" i="1"/>
  <c r="E234" i="1"/>
  <c r="E344" i="1"/>
  <c r="E326" i="1"/>
  <c r="E302" i="1"/>
  <c r="E311" i="1"/>
  <c r="E306" i="1"/>
  <c r="E356" i="1"/>
  <c r="E352" i="1"/>
  <c r="E357" i="1"/>
  <c r="E349" i="1"/>
  <c r="E235" i="1"/>
  <c r="E301" i="1"/>
  <c r="E255" i="1"/>
  <c r="E336" i="1"/>
  <c r="E328" i="1"/>
  <c r="E239" i="1"/>
  <c r="E225" i="1"/>
  <c r="E291" i="1"/>
  <c r="E251" i="1"/>
  <c r="E335" i="1"/>
  <c r="E345" i="1"/>
  <c r="E354" i="1"/>
  <c r="E312" i="1"/>
  <c r="E348" i="1"/>
  <c r="E271" i="1"/>
  <c r="E243" i="1"/>
  <c r="E257" i="1"/>
  <c r="E263" i="1"/>
  <c r="E289" i="1"/>
  <c r="E295" i="1"/>
  <c r="E245" i="1"/>
  <c r="E337" i="1"/>
  <c r="E277" i="1"/>
  <c r="E283" i="1"/>
  <c r="E333" i="1"/>
  <c r="E293" i="1"/>
  <c r="E314" i="1"/>
  <c r="E330" i="1"/>
  <c r="E275" i="1"/>
  <c r="E247" i="1"/>
  <c r="E279" i="1"/>
  <c r="E327" i="1"/>
  <c r="E240" i="1"/>
  <c r="E231" i="1"/>
  <c r="E265" i="1"/>
  <c r="E287" i="1"/>
  <c r="E253" i="1"/>
  <c r="E259" i="1"/>
  <c r="E300" i="1"/>
  <c r="E305" i="1"/>
  <c r="E321" i="1"/>
  <c r="E353" i="1"/>
  <c r="E307" i="1"/>
  <c r="E317" i="1"/>
  <c r="E308" i="1"/>
  <c r="E355" i="1"/>
  <c r="E361" i="1"/>
  <c r="E359" i="1"/>
  <c r="E281" i="1"/>
  <c r="E227" i="1"/>
  <c r="E269" i="1"/>
  <c r="E273" i="1"/>
  <c r="E347" i="1"/>
  <c r="E303" i="1"/>
  <c r="E313" i="1"/>
  <c r="E329" i="1"/>
  <c r="E261" i="1"/>
  <c r="E267" i="1"/>
  <c r="E304" i="1"/>
  <c r="E309" i="1"/>
  <c r="E325" i="1"/>
  <c r="E249" i="1"/>
  <c r="E297" i="1"/>
  <c r="E285" i="1"/>
  <c r="E363" i="1"/>
  <c r="E351" i="1"/>
  <c r="E339" i="1"/>
  <c r="E299" i="1"/>
  <c r="E343" i="1"/>
  <c r="L290" i="3"/>
  <c r="L185" i="3"/>
  <c r="L95" i="3"/>
  <c r="L5" i="3"/>
  <c r="E389" i="1" l="1"/>
  <c r="F209" i="3"/>
  <c r="G209" i="3"/>
  <c r="F210" i="3"/>
  <c r="G210" i="3"/>
  <c r="H210" i="3" s="1"/>
  <c r="I210" i="3" s="1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G359" i="1"/>
  <c r="G360" i="1"/>
  <c r="G361" i="1"/>
  <c r="G362" i="1"/>
  <c r="G36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48" i="1"/>
  <c r="G349" i="1"/>
  <c r="G350" i="1"/>
  <c r="G351" i="1"/>
  <c r="G352" i="1"/>
  <c r="G353" i="1"/>
  <c r="G354" i="1"/>
  <c r="G355" i="1"/>
  <c r="G356" i="1"/>
  <c r="G357" i="1"/>
  <c r="G358" i="1"/>
  <c r="H217" i="3" l="1"/>
  <c r="I217" i="3" s="1"/>
  <c r="H221" i="3"/>
  <c r="I221" i="3" s="1"/>
  <c r="H219" i="3"/>
  <c r="I219" i="3" s="1"/>
  <c r="H213" i="3"/>
  <c r="I213" i="3" s="1"/>
  <c r="H209" i="3"/>
  <c r="I209" i="3" s="1"/>
  <c r="H218" i="3"/>
  <c r="I218" i="3" s="1"/>
  <c r="H211" i="3"/>
  <c r="I211" i="3" s="1"/>
  <c r="H214" i="3"/>
  <c r="I214" i="3" s="1"/>
  <c r="H226" i="3"/>
  <c r="I226" i="3" s="1"/>
  <c r="H222" i="3"/>
  <c r="I222" i="3" s="1"/>
  <c r="H215" i="3"/>
  <c r="I215" i="3" s="1"/>
  <c r="H227" i="3"/>
  <c r="I227" i="3" s="1"/>
  <c r="H223" i="3"/>
  <c r="I223" i="3" s="1"/>
  <c r="H225" i="3"/>
  <c r="I225" i="3" s="1"/>
  <c r="H224" i="3"/>
  <c r="I224" i="3" s="1"/>
  <c r="H220" i="3"/>
  <c r="I220" i="3" s="1"/>
  <c r="H216" i="3"/>
  <c r="I216" i="3" s="1"/>
  <c r="H212" i="3"/>
  <c r="I212" i="3" s="1"/>
  <c r="J152" i="1"/>
  <c r="K152" i="1" s="1"/>
  <c r="L152" i="1" s="1"/>
  <c r="M152" i="1" s="1"/>
  <c r="N152" i="1" s="1"/>
  <c r="J156" i="1"/>
  <c r="K156" i="1" s="1"/>
  <c r="L156" i="1" s="1"/>
  <c r="M156" i="1" s="1"/>
  <c r="N156" i="1" s="1"/>
  <c r="J154" i="1"/>
  <c r="K154" i="1" s="1"/>
  <c r="L154" i="1" s="1"/>
  <c r="M154" i="1" s="1"/>
  <c r="N154" i="1" s="1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H300" i="3" s="1"/>
  <c r="I300" i="3" s="1"/>
  <c r="J300" i="3" s="1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H308" i="3" s="1"/>
  <c r="I308" i="3" s="1"/>
  <c r="J308" i="3" s="1"/>
  <c r="F309" i="3"/>
  <c r="G309" i="3"/>
  <c r="F310" i="3"/>
  <c r="G310" i="3"/>
  <c r="F311" i="3"/>
  <c r="G311" i="3"/>
  <c r="F312" i="3"/>
  <c r="G312" i="3"/>
  <c r="H312" i="3" s="1"/>
  <c r="I312" i="3" s="1"/>
  <c r="F313" i="3"/>
  <c r="G313" i="3"/>
  <c r="F314" i="3"/>
  <c r="G314" i="3"/>
  <c r="F315" i="3"/>
  <c r="G315" i="3"/>
  <c r="F316" i="3"/>
  <c r="G316" i="3"/>
  <c r="H316" i="3" s="1"/>
  <c r="I316" i="3" s="1"/>
  <c r="F317" i="3"/>
  <c r="G317" i="3"/>
  <c r="F318" i="3"/>
  <c r="G318" i="3"/>
  <c r="F319" i="3"/>
  <c r="G319" i="3"/>
  <c r="F320" i="3"/>
  <c r="G320" i="3"/>
  <c r="H320" i="3" s="1"/>
  <c r="I320" i="3" s="1"/>
  <c r="F321" i="3"/>
  <c r="G321" i="3"/>
  <c r="F322" i="3"/>
  <c r="G322" i="3"/>
  <c r="F323" i="3"/>
  <c r="G323" i="3"/>
  <c r="F324" i="3"/>
  <c r="G324" i="3"/>
  <c r="H324" i="3" s="1"/>
  <c r="I324" i="3" s="1"/>
  <c r="F325" i="3"/>
  <c r="G325" i="3"/>
  <c r="F326" i="3"/>
  <c r="H326" i="3" s="1"/>
  <c r="I326" i="3" s="1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G293" i="3"/>
  <c r="F293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H343" i="3" s="1"/>
  <c r="I343" i="3" s="1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H351" i="3" s="1"/>
  <c r="I351" i="3" s="1"/>
  <c r="F352" i="3"/>
  <c r="G352" i="3"/>
  <c r="H352" i="3" s="1"/>
  <c r="I352" i="3" s="1"/>
  <c r="F353" i="3"/>
  <c r="G353" i="3"/>
  <c r="F354" i="3"/>
  <c r="G354" i="3"/>
  <c r="F355" i="3"/>
  <c r="G355" i="3"/>
  <c r="F356" i="3"/>
  <c r="G356" i="3"/>
  <c r="H356" i="3" s="1"/>
  <c r="I356" i="3" s="1"/>
  <c r="F357" i="3"/>
  <c r="G357" i="3"/>
  <c r="F358" i="3"/>
  <c r="G358" i="3"/>
  <c r="F359" i="3"/>
  <c r="G359" i="3"/>
  <c r="H359" i="3" s="1"/>
  <c r="I359" i="3" s="1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H369" i="3" s="1"/>
  <c r="I369" i="3" s="1"/>
  <c r="G369" i="3"/>
  <c r="F370" i="3"/>
  <c r="H370" i="3" s="1"/>
  <c r="I370" i="3" s="1"/>
  <c r="G370" i="3"/>
  <c r="F371" i="3"/>
  <c r="G371" i="3"/>
  <c r="F372" i="3"/>
  <c r="G372" i="3"/>
  <c r="B55" i="1"/>
  <c r="C55" i="1"/>
  <c r="D55" i="1"/>
  <c r="F11" i="4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H428" i="3"/>
  <c r="H429" i="3" s="1"/>
  <c r="H430" i="3" s="1"/>
  <c r="H431" i="3" s="1"/>
  <c r="H432" i="3" s="1"/>
  <c r="H433" i="3" s="1"/>
  <c r="H434" i="3" s="1"/>
  <c r="H435" i="3" s="1"/>
  <c r="H436" i="3" s="1"/>
  <c r="H437" i="3" s="1"/>
  <c r="H438" i="3" s="1"/>
  <c r="A428" i="3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52" i="1"/>
  <c r="H153" i="1"/>
  <c r="H154" i="1"/>
  <c r="H155" i="1"/>
  <c r="H156" i="1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H236" i="3"/>
  <c r="I236" i="3" s="1"/>
  <c r="F237" i="3"/>
  <c r="G237" i="3"/>
  <c r="F238" i="3"/>
  <c r="G238" i="3"/>
  <c r="F239" i="3"/>
  <c r="G239" i="3"/>
  <c r="F240" i="3"/>
  <c r="G240" i="3"/>
  <c r="H240" i="3" s="1"/>
  <c r="I240" i="3" s="1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H264" i="3"/>
  <c r="I264" i="3" s="1"/>
  <c r="F265" i="3"/>
  <c r="G265" i="3"/>
  <c r="H265" i="3" s="1"/>
  <c r="I265" i="3" s="1"/>
  <c r="F266" i="3"/>
  <c r="G266" i="3"/>
  <c r="F267" i="3"/>
  <c r="G267" i="3"/>
  <c r="F268" i="3"/>
  <c r="G268" i="3"/>
  <c r="H268" i="3" s="1"/>
  <c r="I268" i="3" s="1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H127" i="3" s="1"/>
  <c r="I127" i="3" s="1"/>
  <c r="G127" i="3"/>
  <c r="F128" i="3"/>
  <c r="G128" i="3"/>
  <c r="F129" i="3"/>
  <c r="G129" i="3"/>
  <c r="F130" i="3"/>
  <c r="G130" i="3"/>
  <c r="F131" i="3"/>
  <c r="H131" i="3" s="1"/>
  <c r="I131" i="3" s="1"/>
  <c r="G131" i="3"/>
  <c r="F132" i="3"/>
  <c r="G132" i="3"/>
  <c r="F133" i="3"/>
  <c r="G133" i="3"/>
  <c r="F134" i="3"/>
  <c r="G134" i="3"/>
  <c r="F135" i="3"/>
  <c r="H135" i="3" s="1"/>
  <c r="I135" i="3" s="1"/>
  <c r="G135" i="3"/>
  <c r="F136" i="3"/>
  <c r="G136" i="3"/>
  <c r="F137" i="3"/>
  <c r="G137" i="3"/>
  <c r="F138" i="3"/>
  <c r="G138" i="3"/>
  <c r="F139" i="3"/>
  <c r="H139" i="3" s="1"/>
  <c r="I139" i="3" s="1"/>
  <c r="G139" i="3"/>
  <c r="F140" i="3"/>
  <c r="G140" i="3"/>
  <c r="F141" i="3"/>
  <c r="G141" i="3"/>
  <c r="G98" i="3"/>
  <c r="F98" i="3"/>
  <c r="R356" i="3"/>
  <c r="S356" i="3" s="1"/>
  <c r="W356" i="3" s="1"/>
  <c r="T356" i="3"/>
  <c r="R357" i="3"/>
  <c r="S357" i="3" s="1"/>
  <c r="W357" i="3" s="1"/>
  <c r="T357" i="3"/>
  <c r="R358" i="3"/>
  <c r="S358" i="3" s="1"/>
  <c r="W358" i="3" s="1"/>
  <c r="T358" i="3"/>
  <c r="R359" i="3"/>
  <c r="S359" i="3" s="1"/>
  <c r="W359" i="3" s="1"/>
  <c r="T359" i="3"/>
  <c r="R360" i="3"/>
  <c r="S360" i="3" s="1"/>
  <c r="W360" i="3" s="1"/>
  <c r="T360" i="3"/>
  <c r="R361" i="3"/>
  <c r="T361" i="3"/>
  <c r="R362" i="3"/>
  <c r="S362" i="3" s="1"/>
  <c r="W362" i="3" s="1"/>
  <c r="T362" i="3"/>
  <c r="R363" i="3"/>
  <c r="T363" i="3"/>
  <c r="R364" i="3"/>
  <c r="S364" i="3" s="1"/>
  <c r="W364" i="3" s="1"/>
  <c r="T364" i="3"/>
  <c r="R365" i="3"/>
  <c r="T365" i="3"/>
  <c r="R366" i="3"/>
  <c r="S366" i="3" s="1"/>
  <c r="W366" i="3" s="1"/>
  <c r="T366" i="3"/>
  <c r="R367" i="3"/>
  <c r="S367" i="3" s="1"/>
  <c r="W367" i="3" s="1"/>
  <c r="T367" i="3"/>
  <c r="R368" i="3"/>
  <c r="T368" i="3"/>
  <c r="R369" i="3"/>
  <c r="S369" i="3" s="1"/>
  <c r="W369" i="3" s="1"/>
  <c r="T369" i="3"/>
  <c r="R370" i="3"/>
  <c r="S370" i="3" s="1"/>
  <c r="W370" i="3" s="1"/>
  <c r="T370" i="3"/>
  <c r="R371" i="3"/>
  <c r="S371" i="3" s="1"/>
  <c r="W371" i="3" s="1"/>
  <c r="T371" i="3"/>
  <c r="R372" i="3"/>
  <c r="S372" i="3" s="1"/>
  <c r="W372" i="3" s="1"/>
  <c r="T372" i="3"/>
  <c r="R48" i="3"/>
  <c r="T48" i="3"/>
  <c r="R49" i="3"/>
  <c r="V49" i="3" s="1"/>
  <c r="T49" i="3"/>
  <c r="R50" i="3"/>
  <c r="T50" i="3"/>
  <c r="R51" i="3"/>
  <c r="S51" i="3" s="1"/>
  <c r="W51" i="3" s="1"/>
  <c r="T51" i="3"/>
  <c r="R52" i="3"/>
  <c r="S52" i="3" s="1"/>
  <c r="W52" i="3" s="1"/>
  <c r="T52" i="3"/>
  <c r="R53" i="3"/>
  <c r="S53" i="3" s="1"/>
  <c r="W53" i="3" s="1"/>
  <c r="T53" i="3"/>
  <c r="R54" i="3"/>
  <c r="S54" i="3" s="1"/>
  <c r="W54" i="3" s="1"/>
  <c r="T54" i="3"/>
  <c r="R55" i="3"/>
  <c r="S55" i="3" s="1"/>
  <c r="W55" i="3" s="1"/>
  <c r="T55" i="3"/>
  <c r="R56" i="3"/>
  <c r="S56" i="3" s="1"/>
  <c r="W56" i="3" s="1"/>
  <c r="T56" i="3"/>
  <c r="R57" i="3"/>
  <c r="V57" i="3" s="1"/>
  <c r="T57" i="3"/>
  <c r="R58" i="3"/>
  <c r="S58" i="3" s="1"/>
  <c r="W58" i="3" s="1"/>
  <c r="T58" i="3"/>
  <c r="R59" i="3"/>
  <c r="T59" i="3"/>
  <c r="R60" i="3"/>
  <c r="S60" i="3" s="1"/>
  <c r="W60" i="3" s="1"/>
  <c r="T60" i="3"/>
  <c r="R61" i="3"/>
  <c r="V61" i="3" s="1"/>
  <c r="T61" i="3"/>
  <c r="R62" i="3"/>
  <c r="S62" i="3" s="1"/>
  <c r="W62" i="3" s="1"/>
  <c r="T62" i="3"/>
  <c r="R63" i="3"/>
  <c r="S63" i="3" s="1"/>
  <c r="W63" i="3" s="1"/>
  <c r="T63" i="3"/>
  <c r="R64" i="3"/>
  <c r="S64" i="3" s="1"/>
  <c r="W64" i="3" s="1"/>
  <c r="T64" i="3"/>
  <c r="R65" i="3"/>
  <c r="S65" i="3" s="1"/>
  <c r="W65" i="3" s="1"/>
  <c r="T65" i="3"/>
  <c r="R66" i="3"/>
  <c r="T66" i="3"/>
  <c r="R67" i="3"/>
  <c r="S67" i="3" s="1"/>
  <c r="W67" i="3" s="1"/>
  <c r="T67" i="3"/>
  <c r="R68" i="3"/>
  <c r="T68" i="3"/>
  <c r="R69" i="3"/>
  <c r="S69" i="3" s="1"/>
  <c r="W69" i="3" s="1"/>
  <c r="T69" i="3"/>
  <c r="V69" i="3"/>
  <c r="R70" i="3"/>
  <c r="T70" i="3"/>
  <c r="R71" i="3"/>
  <c r="S71" i="3" s="1"/>
  <c r="W71" i="3" s="1"/>
  <c r="T71" i="3"/>
  <c r="R72" i="3"/>
  <c r="T72" i="3"/>
  <c r="R73" i="3"/>
  <c r="S73" i="3" s="1"/>
  <c r="W73" i="3" s="1"/>
  <c r="T73" i="3"/>
  <c r="R74" i="3"/>
  <c r="T74" i="3"/>
  <c r="R75" i="3"/>
  <c r="S75" i="3" s="1"/>
  <c r="W75" i="3" s="1"/>
  <c r="T75" i="3"/>
  <c r="V75" i="3"/>
  <c r="R76" i="3"/>
  <c r="S76" i="3" s="1"/>
  <c r="W76" i="3" s="1"/>
  <c r="T76" i="3"/>
  <c r="R77" i="3"/>
  <c r="T77" i="3"/>
  <c r="R78" i="3"/>
  <c r="S78" i="3" s="1"/>
  <c r="W78" i="3"/>
  <c r="T78" i="3"/>
  <c r="R79" i="3"/>
  <c r="T79" i="3"/>
  <c r="R80" i="3"/>
  <c r="S80" i="3" s="1"/>
  <c r="W80" i="3" s="1"/>
  <c r="T80" i="3"/>
  <c r="V80" i="3"/>
  <c r="R81" i="3"/>
  <c r="T81" i="3"/>
  <c r="R82" i="3"/>
  <c r="S82" i="3" s="1"/>
  <c r="W82" i="3" s="1"/>
  <c r="T82" i="3"/>
  <c r="R83" i="3"/>
  <c r="S83" i="3" s="1"/>
  <c r="W83" i="3" s="1"/>
  <c r="T83" i="3"/>
  <c r="R84" i="3"/>
  <c r="S84" i="3" s="1"/>
  <c r="W84" i="3"/>
  <c r="T84" i="3"/>
  <c r="R85" i="3"/>
  <c r="S85" i="3" s="1"/>
  <c r="W85" i="3" s="1"/>
  <c r="T85" i="3"/>
  <c r="R86" i="3"/>
  <c r="S86" i="3" s="1"/>
  <c r="W86" i="3" s="1"/>
  <c r="T86" i="3"/>
  <c r="R87" i="3"/>
  <c r="S87" i="3" s="1"/>
  <c r="W87" i="3" s="1"/>
  <c r="T87" i="3"/>
  <c r="F142" i="3"/>
  <c r="G142" i="3"/>
  <c r="F143" i="3"/>
  <c r="H143" i="3" s="1"/>
  <c r="I143" i="3" s="1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H155" i="3" s="1"/>
  <c r="I155" i="3" s="1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H167" i="3"/>
  <c r="I167" i="3" s="1"/>
  <c r="F168" i="3"/>
  <c r="G168" i="3"/>
  <c r="F169" i="3"/>
  <c r="G169" i="3"/>
  <c r="F170" i="3"/>
  <c r="H170" i="3" s="1"/>
  <c r="I170" i="3" s="1"/>
  <c r="G170" i="3"/>
  <c r="F171" i="3"/>
  <c r="G171" i="3"/>
  <c r="F172" i="3"/>
  <c r="G172" i="3"/>
  <c r="H172" i="3"/>
  <c r="I172" i="3" s="1"/>
  <c r="F173" i="3"/>
  <c r="G173" i="3"/>
  <c r="F174" i="3"/>
  <c r="G174" i="3"/>
  <c r="F175" i="3"/>
  <c r="G175" i="3"/>
  <c r="F176" i="3"/>
  <c r="G176" i="3"/>
  <c r="F177" i="3"/>
  <c r="G177" i="3"/>
  <c r="F40" i="3"/>
  <c r="G40" i="3"/>
  <c r="F41" i="3"/>
  <c r="G41" i="3"/>
  <c r="F42" i="3"/>
  <c r="G42" i="3"/>
  <c r="F43" i="3"/>
  <c r="G43" i="3"/>
  <c r="H43" i="3" s="1"/>
  <c r="I43" i="3" s="1"/>
  <c r="J43" i="3" s="1"/>
  <c r="F44" i="3"/>
  <c r="G44" i="3"/>
  <c r="F45" i="3"/>
  <c r="G45" i="3"/>
  <c r="F46" i="3"/>
  <c r="G46" i="3"/>
  <c r="F47" i="3"/>
  <c r="H47" i="3" s="1"/>
  <c r="I47" i="3" s="1"/>
  <c r="G47" i="3"/>
  <c r="F48" i="3"/>
  <c r="G48" i="3"/>
  <c r="H48" i="3" s="1"/>
  <c r="I48" i="3" s="1"/>
  <c r="F49" i="3"/>
  <c r="G49" i="3"/>
  <c r="F50" i="3"/>
  <c r="G50" i="3"/>
  <c r="F51" i="3"/>
  <c r="H51" i="3" s="1"/>
  <c r="I51" i="3" s="1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H59" i="3" s="1"/>
  <c r="I59" i="3" s="1"/>
  <c r="F60" i="3"/>
  <c r="G60" i="3"/>
  <c r="H60" i="3" s="1"/>
  <c r="I60" i="3" s="1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H87" i="3" s="1"/>
  <c r="I87" i="3" s="1"/>
  <c r="G87" i="3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J153" i="1"/>
  <c r="K153" i="1" s="1"/>
  <c r="L153" i="1" s="1"/>
  <c r="M153" i="1" s="1"/>
  <c r="N153" i="1" s="1"/>
  <c r="J155" i="1"/>
  <c r="K155" i="1" s="1"/>
  <c r="L155" i="1" s="1"/>
  <c r="M155" i="1" s="1"/>
  <c r="N155" i="1" s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F8" i="5"/>
  <c r="G17" i="1" s="1"/>
  <c r="G216" i="1" s="1"/>
  <c r="F7" i="5"/>
  <c r="G16" i="1" s="1"/>
  <c r="G215" i="1" s="1"/>
  <c r="F6" i="5"/>
  <c r="G15" i="1" s="1"/>
  <c r="G214" i="1" s="1"/>
  <c r="G14" i="1"/>
  <c r="G213" i="1" s="1"/>
  <c r="R46" i="3"/>
  <c r="S46" i="3" s="1"/>
  <c r="W46" i="3" s="1"/>
  <c r="T46" i="3"/>
  <c r="R47" i="3"/>
  <c r="S47" i="3" s="1"/>
  <c r="W47" i="3" s="1"/>
  <c r="T47" i="3"/>
  <c r="G223" i="1"/>
  <c r="A223" i="1"/>
  <c r="C223" i="1" s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R189" i="3"/>
  <c r="S189" i="3" s="1"/>
  <c r="W189" i="3" s="1"/>
  <c r="R190" i="3"/>
  <c r="R191" i="3"/>
  <c r="S191" i="3" s="1"/>
  <c r="W191" i="3" s="1"/>
  <c r="R192" i="3"/>
  <c r="S192" i="3" s="1"/>
  <c r="W192" i="3" s="1"/>
  <c r="R193" i="3"/>
  <c r="S193" i="3" s="1"/>
  <c r="W193" i="3" s="1"/>
  <c r="R194" i="3"/>
  <c r="S194" i="3" s="1"/>
  <c r="W194" i="3" s="1"/>
  <c r="R195" i="3"/>
  <c r="R196" i="3"/>
  <c r="S196" i="3" s="1"/>
  <c r="W196" i="3" s="1"/>
  <c r="R197" i="3"/>
  <c r="S197" i="3" s="1"/>
  <c r="W197" i="3" s="1"/>
  <c r="R198" i="3"/>
  <c r="S198" i="3" s="1"/>
  <c r="W198" i="3" s="1"/>
  <c r="R199" i="3"/>
  <c r="S199" i="3" s="1"/>
  <c r="W199" i="3" s="1"/>
  <c r="R200" i="3"/>
  <c r="S200" i="3"/>
  <c r="W200" i="3" s="1"/>
  <c r="R201" i="3"/>
  <c r="R202" i="3"/>
  <c r="S202" i="3" s="1"/>
  <c r="W202" i="3" s="1"/>
  <c r="R203" i="3"/>
  <c r="S203" i="3" s="1"/>
  <c r="W203" i="3" s="1"/>
  <c r="R204" i="3"/>
  <c r="S204" i="3" s="1"/>
  <c r="W204" i="3" s="1"/>
  <c r="R205" i="3"/>
  <c r="S205" i="3" s="1"/>
  <c r="W205" i="3" s="1"/>
  <c r="R206" i="3"/>
  <c r="S206" i="3" s="1"/>
  <c r="W206" i="3" s="1"/>
  <c r="R207" i="3"/>
  <c r="R208" i="3"/>
  <c r="V208" i="3" s="1"/>
  <c r="R209" i="3"/>
  <c r="S209" i="3" s="1"/>
  <c r="W209" i="3" s="1"/>
  <c r="R210" i="3"/>
  <c r="S210" i="3" s="1"/>
  <c r="W210" i="3" s="1"/>
  <c r="R211" i="3"/>
  <c r="S211" i="3" s="1"/>
  <c r="W211" i="3" s="1"/>
  <c r="R212" i="3"/>
  <c r="S212" i="3" s="1"/>
  <c r="W212" i="3" s="1"/>
  <c r="R213" i="3"/>
  <c r="R214" i="3"/>
  <c r="R215" i="3"/>
  <c r="S215" i="3" s="1"/>
  <c r="W215" i="3" s="1"/>
  <c r="R216" i="3"/>
  <c r="S216" i="3" s="1"/>
  <c r="W216" i="3" s="1"/>
  <c r="R217" i="3"/>
  <c r="S217" i="3" s="1"/>
  <c r="W217" i="3" s="1"/>
  <c r="R218" i="3"/>
  <c r="S218" i="3" s="1"/>
  <c r="W218" i="3" s="1"/>
  <c r="R219" i="3"/>
  <c r="S219" i="3" s="1"/>
  <c r="W219" i="3" s="1"/>
  <c r="R220" i="3"/>
  <c r="S220" i="3" s="1"/>
  <c r="W220" i="3" s="1"/>
  <c r="R221" i="3"/>
  <c r="R222" i="3"/>
  <c r="R223" i="3"/>
  <c r="S223" i="3" s="1"/>
  <c r="W223" i="3" s="1"/>
  <c r="R224" i="3"/>
  <c r="S224" i="3" s="1"/>
  <c r="W224" i="3" s="1"/>
  <c r="R225" i="3"/>
  <c r="S225" i="3" s="1"/>
  <c r="W225" i="3" s="1"/>
  <c r="R226" i="3"/>
  <c r="S226" i="3" s="1"/>
  <c r="W226" i="3" s="1"/>
  <c r="R227" i="3"/>
  <c r="S227" i="3" s="1"/>
  <c r="W227" i="3" s="1"/>
  <c r="R228" i="3"/>
  <c r="R229" i="3"/>
  <c r="S229" i="3" s="1"/>
  <c r="W229" i="3" s="1"/>
  <c r="R230" i="3"/>
  <c r="S230" i="3" s="1"/>
  <c r="W230" i="3" s="1"/>
  <c r="R231" i="3"/>
  <c r="S231" i="3"/>
  <c r="W231" i="3" s="1"/>
  <c r="R232" i="3"/>
  <c r="S232" i="3" s="1"/>
  <c r="W232" i="3" s="1"/>
  <c r="R233" i="3"/>
  <c r="R234" i="3"/>
  <c r="S234" i="3" s="1"/>
  <c r="W234" i="3" s="1"/>
  <c r="R235" i="3"/>
  <c r="R236" i="3"/>
  <c r="S236" i="3" s="1"/>
  <c r="W236" i="3" s="1"/>
  <c r="R237" i="3"/>
  <c r="S237" i="3"/>
  <c r="W237" i="3" s="1"/>
  <c r="R238" i="3"/>
  <c r="S238" i="3"/>
  <c r="W238" i="3" s="1"/>
  <c r="R239" i="3"/>
  <c r="R240" i="3"/>
  <c r="S240" i="3" s="1"/>
  <c r="W240" i="3" s="1"/>
  <c r="R241" i="3"/>
  <c r="R242" i="3"/>
  <c r="S242" i="3" s="1"/>
  <c r="W242" i="3" s="1"/>
  <c r="R243" i="3"/>
  <c r="S243" i="3" s="1"/>
  <c r="W243" i="3" s="1"/>
  <c r="R244" i="3"/>
  <c r="S244" i="3" s="1"/>
  <c r="W244" i="3" s="1"/>
  <c r="R245" i="3"/>
  <c r="S245" i="3" s="1"/>
  <c r="W245" i="3" s="1"/>
  <c r="R246" i="3"/>
  <c r="S246" i="3" s="1"/>
  <c r="W246" i="3" s="1"/>
  <c r="R247" i="3"/>
  <c r="R248" i="3"/>
  <c r="R249" i="3"/>
  <c r="R250" i="3"/>
  <c r="S250" i="3" s="1"/>
  <c r="W250" i="3" s="1"/>
  <c r="R251" i="3"/>
  <c r="S251" i="3" s="1"/>
  <c r="W251" i="3" s="1"/>
  <c r="R252" i="3"/>
  <c r="S252" i="3" s="1"/>
  <c r="W252" i="3" s="1"/>
  <c r="R253" i="3"/>
  <c r="S253" i="3" s="1"/>
  <c r="W253" i="3" s="1"/>
  <c r="R254" i="3"/>
  <c r="S254" i="3" s="1"/>
  <c r="W254" i="3" s="1"/>
  <c r="R255" i="3"/>
  <c r="S255" i="3" s="1"/>
  <c r="W255" i="3" s="1"/>
  <c r="R256" i="3"/>
  <c r="R257" i="3"/>
  <c r="R258" i="3"/>
  <c r="S258" i="3" s="1"/>
  <c r="W258" i="3" s="1"/>
  <c r="R259" i="3"/>
  <c r="S259" i="3" s="1"/>
  <c r="W259" i="3" s="1"/>
  <c r="R260" i="3"/>
  <c r="S260" i="3" s="1"/>
  <c r="W260" i="3" s="1"/>
  <c r="R261" i="3"/>
  <c r="S261" i="3" s="1"/>
  <c r="W261" i="3" s="1"/>
  <c r="R262" i="3"/>
  <c r="S262" i="3" s="1"/>
  <c r="W262" i="3" s="1"/>
  <c r="R263" i="3"/>
  <c r="R264" i="3"/>
  <c r="R265" i="3"/>
  <c r="R266" i="3"/>
  <c r="S266" i="3" s="1"/>
  <c r="W266" i="3" s="1"/>
  <c r="R267" i="3"/>
  <c r="S267" i="3" s="1"/>
  <c r="W267" i="3" s="1"/>
  <c r="R268" i="3"/>
  <c r="S268" i="3" s="1"/>
  <c r="W268" i="3" s="1"/>
  <c r="R269" i="3"/>
  <c r="S269" i="3" s="1"/>
  <c r="W269" i="3" s="1"/>
  <c r="R270" i="3"/>
  <c r="S270" i="3" s="1"/>
  <c r="W270" i="3" s="1"/>
  <c r="R271" i="3"/>
  <c r="R272" i="3"/>
  <c r="R273" i="3"/>
  <c r="R274" i="3"/>
  <c r="S274" i="3" s="1"/>
  <c r="W274" i="3" s="1"/>
  <c r="R275" i="3"/>
  <c r="S275" i="3" s="1"/>
  <c r="W275" i="3" s="1"/>
  <c r="R276" i="3"/>
  <c r="S276" i="3" s="1"/>
  <c r="W276" i="3" s="1"/>
  <c r="R277" i="3"/>
  <c r="S277" i="3" s="1"/>
  <c r="W277" i="3" s="1"/>
  <c r="R188" i="3"/>
  <c r="S188" i="3" s="1"/>
  <c r="W188" i="3" s="1"/>
  <c r="R9" i="3"/>
  <c r="V9" i="3" s="1"/>
  <c r="R10" i="3"/>
  <c r="S10" i="3" s="1"/>
  <c r="W10" i="3" s="1"/>
  <c r="R11" i="3"/>
  <c r="S11" i="3" s="1"/>
  <c r="W11" i="3" s="1"/>
  <c r="R12" i="3"/>
  <c r="S12" i="3" s="1"/>
  <c r="W12" i="3" s="1"/>
  <c r="R13" i="3"/>
  <c r="V13" i="3" s="1"/>
  <c r="R14" i="3"/>
  <c r="R15" i="3"/>
  <c r="R16" i="3"/>
  <c r="S16" i="3" s="1"/>
  <c r="W16" i="3" s="1"/>
  <c r="R17" i="3"/>
  <c r="R18" i="3"/>
  <c r="S18" i="3" s="1"/>
  <c r="W18" i="3" s="1"/>
  <c r="R19" i="3"/>
  <c r="R20" i="3"/>
  <c r="V20" i="3" s="1"/>
  <c r="R21" i="3"/>
  <c r="S21" i="3" s="1"/>
  <c r="W21" i="3" s="1"/>
  <c r="R22" i="3"/>
  <c r="S22" i="3" s="1"/>
  <c r="W22" i="3" s="1"/>
  <c r="R23" i="3"/>
  <c r="S23" i="3" s="1"/>
  <c r="W23" i="3" s="1"/>
  <c r="R24" i="3"/>
  <c r="R25" i="3"/>
  <c r="S25" i="3" s="1"/>
  <c r="W25" i="3" s="1"/>
  <c r="R26" i="3"/>
  <c r="S26" i="3" s="1"/>
  <c r="W26" i="3" s="1"/>
  <c r="R27" i="3"/>
  <c r="S27" i="3" s="1"/>
  <c r="W27" i="3" s="1"/>
  <c r="R28" i="3"/>
  <c r="S28" i="3" s="1"/>
  <c r="W28" i="3" s="1"/>
  <c r="R29" i="3"/>
  <c r="S29" i="3" s="1"/>
  <c r="W29" i="3" s="1"/>
  <c r="R30" i="3"/>
  <c r="R31" i="3"/>
  <c r="S31" i="3" s="1"/>
  <c r="W31" i="3" s="1"/>
  <c r="R32" i="3"/>
  <c r="S32" i="3" s="1"/>
  <c r="W32" i="3" s="1"/>
  <c r="R33" i="3"/>
  <c r="V33" i="3" s="1"/>
  <c r="R34" i="3"/>
  <c r="S34" i="3" s="1"/>
  <c r="W34" i="3" s="1"/>
  <c r="R35" i="3"/>
  <c r="S35" i="3" s="1"/>
  <c r="W35" i="3" s="1"/>
  <c r="R36" i="3"/>
  <c r="S36" i="3" s="1"/>
  <c r="W36" i="3" s="1"/>
  <c r="R37" i="3"/>
  <c r="S37" i="3" s="1"/>
  <c r="W37" i="3" s="1"/>
  <c r="R38" i="3"/>
  <c r="R39" i="3"/>
  <c r="S39" i="3" s="1"/>
  <c r="W39" i="3" s="1"/>
  <c r="R40" i="3"/>
  <c r="S40" i="3" s="1"/>
  <c r="W40" i="3" s="1"/>
  <c r="R41" i="3"/>
  <c r="S41" i="3" s="1"/>
  <c r="W41" i="3" s="1"/>
  <c r="R42" i="3"/>
  <c r="S42" i="3" s="1"/>
  <c r="W42" i="3" s="1"/>
  <c r="R43" i="3"/>
  <c r="S43" i="3" s="1"/>
  <c r="W43" i="3" s="1"/>
  <c r="R44" i="3"/>
  <c r="S44" i="3" s="1"/>
  <c r="W44" i="3" s="1"/>
  <c r="R45" i="3"/>
  <c r="S45" i="3" s="1"/>
  <c r="W45" i="3" s="1"/>
  <c r="R8" i="3"/>
  <c r="S8" i="3" s="1"/>
  <c r="W8" i="3" s="1"/>
  <c r="T188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V21" i="3"/>
  <c r="T22" i="3"/>
  <c r="T23" i="3"/>
  <c r="V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V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V212" i="3"/>
  <c r="T213" i="3"/>
  <c r="T214" i="3"/>
  <c r="T215" i="3"/>
  <c r="V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V231" i="3"/>
  <c r="T232" i="3"/>
  <c r="V232" i="3"/>
  <c r="T233" i="3"/>
  <c r="T234" i="3"/>
  <c r="T235" i="3"/>
  <c r="T236" i="3"/>
  <c r="T237" i="3"/>
  <c r="V237" i="3"/>
  <c r="T238" i="3"/>
  <c r="V238" i="3"/>
  <c r="T239" i="3"/>
  <c r="T240" i="3"/>
  <c r="T241" i="3"/>
  <c r="T242" i="3"/>
  <c r="V242" i="3"/>
  <c r="T243" i="3"/>
  <c r="V243" i="3"/>
  <c r="T244" i="3"/>
  <c r="T245" i="3"/>
  <c r="T246" i="3"/>
  <c r="T247" i="3"/>
  <c r="T248" i="3"/>
  <c r="T249" i="3"/>
  <c r="T250" i="3"/>
  <c r="V250" i="3"/>
  <c r="T251" i="3"/>
  <c r="V251" i="3"/>
  <c r="T252" i="3"/>
  <c r="T253" i="3"/>
  <c r="T254" i="3"/>
  <c r="V254" i="3"/>
  <c r="T255" i="3"/>
  <c r="T256" i="3"/>
  <c r="T257" i="3"/>
  <c r="T258" i="3"/>
  <c r="V258" i="3"/>
  <c r="T259" i="3"/>
  <c r="V259" i="3"/>
  <c r="T260" i="3"/>
  <c r="T261" i="3"/>
  <c r="T262" i="3"/>
  <c r="T263" i="3"/>
  <c r="T264" i="3"/>
  <c r="T265" i="3"/>
  <c r="T266" i="3"/>
  <c r="V266" i="3"/>
  <c r="T267" i="3"/>
  <c r="V267" i="3"/>
  <c r="T268" i="3"/>
  <c r="T269" i="3"/>
  <c r="T270" i="3"/>
  <c r="V270" i="3"/>
  <c r="T271" i="3"/>
  <c r="T272" i="3"/>
  <c r="T273" i="3"/>
  <c r="T274" i="3"/>
  <c r="V274" i="3"/>
  <c r="T275" i="3"/>
  <c r="V275" i="3"/>
  <c r="T276" i="3"/>
  <c r="T27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H17" i="3" s="1"/>
  <c r="I17" i="3" s="1"/>
  <c r="J17" i="3" s="1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188" i="3"/>
  <c r="G188" i="3"/>
  <c r="F189" i="3"/>
  <c r="G189" i="3"/>
  <c r="F190" i="3"/>
  <c r="G190" i="3"/>
  <c r="F191" i="3"/>
  <c r="G191" i="3"/>
  <c r="F192" i="3"/>
  <c r="G192" i="3"/>
  <c r="H192" i="3" s="1"/>
  <c r="I192" i="3" s="1"/>
  <c r="J192" i="3" s="1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H203" i="3" s="1"/>
  <c r="I203" i="3" s="1"/>
  <c r="G203" i="3"/>
  <c r="F204" i="3"/>
  <c r="G204" i="3"/>
  <c r="F205" i="3"/>
  <c r="G205" i="3"/>
  <c r="F206" i="3"/>
  <c r="G206" i="3"/>
  <c r="F207" i="3"/>
  <c r="G207" i="3"/>
  <c r="H207" i="3" s="1"/>
  <c r="I207" i="3" s="1"/>
  <c r="F208" i="3"/>
  <c r="G208" i="3"/>
  <c r="F26" i="3"/>
  <c r="H26" i="3" s="1"/>
  <c r="I26" i="3" s="1"/>
  <c r="J26" i="3" s="1"/>
  <c r="G26" i="3"/>
  <c r="F27" i="3"/>
  <c r="G27" i="3"/>
  <c r="F28" i="3"/>
  <c r="G28" i="3"/>
  <c r="F29" i="3"/>
  <c r="G29" i="3"/>
  <c r="F30" i="3"/>
  <c r="H30" i="3" s="1"/>
  <c r="I30" i="3" s="1"/>
  <c r="J30" i="3" s="1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H38" i="3" s="1"/>
  <c r="I38" i="3" s="1"/>
  <c r="J38" i="3" s="1"/>
  <c r="G38" i="3"/>
  <c r="F39" i="3"/>
  <c r="G39" i="3"/>
  <c r="R294" i="3"/>
  <c r="S294" i="3" s="1"/>
  <c r="W294" i="3" s="1"/>
  <c r="T294" i="3"/>
  <c r="R295" i="3"/>
  <c r="S295" i="3" s="1"/>
  <c r="W295" i="3" s="1"/>
  <c r="T295" i="3"/>
  <c r="R296" i="3"/>
  <c r="S296" i="3" s="1"/>
  <c r="W296" i="3" s="1"/>
  <c r="T296" i="3"/>
  <c r="R297" i="3"/>
  <c r="S297" i="3" s="1"/>
  <c r="W297" i="3" s="1"/>
  <c r="T297" i="3"/>
  <c r="R298" i="3"/>
  <c r="S298" i="3" s="1"/>
  <c r="W298" i="3" s="1"/>
  <c r="T298" i="3"/>
  <c r="R299" i="3"/>
  <c r="S299" i="3" s="1"/>
  <c r="W299" i="3" s="1"/>
  <c r="T299" i="3"/>
  <c r="R300" i="3"/>
  <c r="S300" i="3" s="1"/>
  <c r="W300" i="3" s="1"/>
  <c r="T300" i="3"/>
  <c r="R301" i="3"/>
  <c r="S301" i="3" s="1"/>
  <c r="W301" i="3" s="1"/>
  <c r="T301" i="3"/>
  <c r="R302" i="3"/>
  <c r="S302" i="3" s="1"/>
  <c r="W302" i="3" s="1"/>
  <c r="T302" i="3"/>
  <c r="R303" i="3"/>
  <c r="S303" i="3" s="1"/>
  <c r="W303" i="3" s="1"/>
  <c r="T303" i="3"/>
  <c r="R304" i="3"/>
  <c r="S304" i="3" s="1"/>
  <c r="W304" i="3" s="1"/>
  <c r="T304" i="3"/>
  <c r="R305" i="3"/>
  <c r="S305" i="3" s="1"/>
  <c r="W305" i="3" s="1"/>
  <c r="T305" i="3"/>
  <c r="R306" i="3"/>
  <c r="S306" i="3" s="1"/>
  <c r="W306" i="3" s="1"/>
  <c r="T306" i="3"/>
  <c r="R307" i="3"/>
  <c r="S307" i="3" s="1"/>
  <c r="W307" i="3" s="1"/>
  <c r="T307" i="3"/>
  <c r="R308" i="3"/>
  <c r="V308" i="3" s="1"/>
  <c r="T308" i="3"/>
  <c r="R309" i="3"/>
  <c r="S309" i="3" s="1"/>
  <c r="W309" i="3" s="1"/>
  <c r="T309" i="3"/>
  <c r="R310" i="3"/>
  <c r="V310" i="3" s="1"/>
  <c r="T310" i="3"/>
  <c r="R311" i="3"/>
  <c r="S311" i="3" s="1"/>
  <c r="W311" i="3" s="1"/>
  <c r="T311" i="3"/>
  <c r="R312" i="3"/>
  <c r="S312" i="3" s="1"/>
  <c r="W312" i="3" s="1"/>
  <c r="T312" i="3"/>
  <c r="R313" i="3"/>
  <c r="S313" i="3" s="1"/>
  <c r="W313" i="3" s="1"/>
  <c r="T313" i="3"/>
  <c r="R314" i="3"/>
  <c r="S314" i="3" s="1"/>
  <c r="W314" i="3" s="1"/>
  <c r="T314" i="3"/>
  <c r="R315" i="3"/>
  <c r="S315" i="3" s="1"/>
  <c r="W315" i="3" s="1"/>
  <c r="T315" i="3"/>
  <c r="R316" i="3"/>
  <c r="S316" i="3" s="1"/>
  <c r="W316" i="3" s="1"/>
  <c r="T316" i="3"/>
  <c r="R317" i="3"/>
  <c r="S317" i="3" s="1"/>
  <c r="W317" i="3" s="1"/>
  <c r="T317" i="3"/>
  <c r="R318" i="3"/>
  <c r="V318" i="3" s="1"/>
  <c r="T318" i="3"/>
  <c r="R319" i="3"/>
  <c r="S319" i="3" s="1"/>
  <c r="W319" i="3" s="1"/>
  <c r="T319" i="3"/>
  <c r="R320" i="3"/>
  <c r="S320" i="3" s="1"/>
  <c r="W320" i="3" s="1"/>
  <c r="T320" i="3"/>
  <c r="R321" i="3"/>
  <c r="S321" i="3" s="1"/>
  <c r="W321" i="3" s="1"/>
  <c r="T321" i="3"/>
  <c r="R322" i="3"/>
  <c r="S322" i="3" s="1"/>
  <c r="W322" i="3" s="1"/>
  <c r="T322" i="3"/>
  <c r="R323" i="3"/>
  <c r="S323" i="3" s="1"/>
  <c r="W323" i="3" s="1"/>
  <c r="T323" i="3"/>
  <c r="R324" i="3"/>
  <c r="S324" i="3" s="1"/>
  <c r="W324" i="3" s="1"/>
  <c r="T324" i="3"/>
  <c r="R325" i="3"/>
  <c r="T325" i="3"/>
  <c r="R326" i="3"/>
  <c r="S326" i="3" s="1"/>
  <c r="W326" i="3" s="1"/>
  <c r="T326" i="3"/>
  <c r="R327" i="3"/>
  <c r="S327" i="3" s="1"/>
  <c r="W327" i="3" s="1"/>
  <c r="T327" i="3"/>
  <c r="R328" i="3"/>
  <c r="S328" i="3" s="1"/>
  <c r="W328" i="3" s="1"/>
  <c r="T328" i="3"/>
  <c r="R329" i="3"/>
  <c r="S329" i="3" s="1"/>
  <c r="W329" i="3" s="1"/>
  <c r="T329" i="3"/>
  <c r="R330" i="3"/>
  <c r="S330" i="3" s="1"/>
  <c r="W330" i="3" s="1"/>
  <c r="T330" i="3"/>
  <c r="R331" i="3"/>
  <c r="S331" i="3" s="1"/>
  <c r="W331" i="3" s="1"/>
  <c r="T331" i="3"/>
  <c r="R332" i="3"/>
  <c r="T332" i="3"/>
  <c r="R333" i="3"/>
  <c r="T333" i="3"/>
  <c r="R334" i="3"/>
  <c r="T334" i="3"/>
  <c r="R335" i="3"/>
  <c r="S335" i="3" s="1"/>
  <c r="W335" i="3" s="1"/>
  <c r="T335" i="3"/>
  <c r="R336" i="3"/>
  <c r="S336" i="3" s="1"/>
  <c r="W336" i="3" s="1"/>
  <c r="T336" i="3"/>
  <c r="R337" i="3"/>
  <c r="S337" i="3" s="1"/>
  <c r="W337" i="3" s="1"/>
  <c r="T337" i="3"/>
  <c r="R338" i="3"/>
  <c r="S338" i="3" s="1"/>
  <c r="W338" i="3" s="1"/>
  <c r="T338" i="3"/>
  <c r="R339" i="3"/>
  <c r="V339" i="3" s="1"/>
  <c r="S339" i="3"/>
  <c r="W339" i="3" s="1"/>
  <c r="T339" i="3"/>
  <c r="R340" i="3"/>
  <c r="T340" i="3"/>
  <c r="R341" i="3"/>
  <c r="S341" i="3" s="1"/>
  <c r="W341" i="3" s="1"/>
  <c r="T341" i="3"/>
  <c r="R342" i="3"/>
  <c r="S342" i="3" s="1"/>
  <c r="W342" i="3" s="1"/>
  <c r="T342" i="3"/>
  <c r="R343" i="3"/>
  <c r="S343" i="3" s="1"/>
  <c r="W343" i="3" s="1"/>
  <c r="T343" i="3"/>
  <c r="R344" i="3"/>
  <c r="S344" i="3" s="1"/>
  <c r="W344" i="3" s="1"/>
  <c r="T344" i="3"/>
  <c r="R345" i="3"/>
  <c r="S345" i="3" s="1"/>
  <c r="W345" i="3" s="1"/>
  <c r="T345" i="3"/>
  <c r="R346" i="3"/>
  <c r="S346" i="3" s="1"/>
  <c r="W346" i="3" s="1"/>
  <c r="T346" i="3"/>
  <c r="R347" i="3"/>
  <c r="S347" i="3" s="1"/>
  <c r="W347" i="3" s="1"/>
  <c r="T347" i="3"/>
  <c r="R348" i="3"/>
  <c r="S348" i="3" s="1"/>
  <c r="W348" i="3" s="1"/>
  <c r="T348" i="3"/>
  <c r="R349" i="3"/>
  <c r="S349" i="3" s="1"/>
  <c r="W349" i="3" s="1"/>
  <c r="T349" i="3"/>
  <c r="R350" i="3"/>
  <c r="S350" i="3" s="1"/>
  <c r="W350" i="3" s="1"/>
  <c r="T350" i="3"/>
  <c r="R351" i="3"/>
  <c r="S351" i="3" s="1"/>
  <c r="W351" i="3" s="1"/>
  <c r="T351" i="3"/>
  <c r="R352" i="3"/>
  <c r="S352" i="3" s="1"/>
  <c r="W352" i="3" s="1"/>
  <c r="T352" i="3"/>
  <c r="R353" i="3"/>
  <c r="S353" i="3" s="1"/>
  <c r="W353" i="3" s="1"/>
  <c r="T353" i="3"/>
  <c r="R354" i="3"/>
  <c r="S354" i="3" s="1"/>
  <c r="W354" i="3" s="1"/>
  <c r="T354" i="3"/>
  <c r="R355" i="3"/>
  <c r="S355" i="3" s="1"/>
  <c r="W355" i="3" s="1"/>
  <c r="T355" i="3"/>
  <c r="T293" i="3"/>
  <c r="R293" i="3"/>
  <c r="R99" i="3"/>
  <c r="S99" i="3" s="1"/>
  <c r="W99" i="3" s="1"/>
  <c r="T99" i="3"/>
  <c r="R100" i="3"/>
  <c r="S100" i="3" s="1"/>
  <c r="W100" i="3" s="1"/>
  <c r="T100" i="3"/>
  <c r="R101" i="3"/>
  <c r="S101" i="3" s="1"/>
  <c r="W101" i="3" s="1"/>
  <c r="T101" i="3"/>
  <c r="R102" i="3"/>
  <c r="S102" i="3" s="1"/>
  <c r="W102" i="3" s="1"/>
  <c r="T102" i="3"/>
  <c r="R103" i="3"/>
  <c r="V103" i="3" s="1"/>
  <c r="T103" i="3"/>
  <c r="R104" i="3"/>
  <c r="V104" i="3" s="1"/>
  <c r="T104" i="3"/>
  <c r="R105" i="3"/>
  <c r="T105" i="3"/>
  <c r="R106" i="3"/>
  <c r="T106" i="3"/>
  <c r="R107" i="3"/>
  <c r="S107" i="3" s="1"/>
  <c r="W107" i="3" s="1"/>
  <c r="T107" i="3"/>
  <c r="R108" i="3"/>
  <c r="S108" i="3" s="1"/>
  <c r="W108" i="3" s="1"/>
  <c r="T108" i="3"/>
  <c r="R109" i="3"/>
  <c r="S109" i="3" s="1"/>
  <c r="W109" i="3" s="1"/>
  <c r="T109" i="3"/>
  <c r="R110" i="3"/>
  <c r="V110" i="3" s="1"/>
  <c r="T110" i="3"/>
  <c r="R111" i="3"/>
  <c r="S111" i="3" s="1"/>
  <c r="W111" i="3" s="1"/>
  <c r="T111" i="3"/>
  <c r="R112" i="3"/>
  <c r="S112" i="3" s="1"/>
  <c r="W112" i="3" s="1"/>
  <c r="T112" i="3"/>
  <c r="R113" i="3"/>
  <c r="V113" i="3" s="1"/>
  <c r="T113" i="3"/>
  <c r="R114" i="3"/>
  <c r="T114" i="3"/>
  <c r="R115" i="3"/>
  <c r="S115" i="3" s="1"/>
  <c r="W115" i="3" s="1"/>
  <c r="T115" i="3"/>
  <c r="R116" i="3"/>
  <c r="T116" i="3"/>
  <c r="R117" i="3"/>
  <c r="V117" i="3" s="1"/>
  <c r="T117" i="3"/>
  <c r="R118" i="3"/>
  <c r="V118" i="3" s="1"/>
  <c r="T118" i="3"/>
  <c r="R119" i="3"/>
  <c r="S119" i="3" s="1"/>
  <c r="W119" i="3" s="1"/>
  <c r="T119" i="3"/>
  <c r="R120" i="3"/>
  <c r="S120" i="3" s="1"/>
  <c r="W120" i="3" s="1"/>
  <c r="T120" i="3"/>
  <c r="R121" i="3"/>
  <c r="S121" i="3" s="1"/>
  <c r="W121" i="3" s="1"/>
  <c r="T121" i="3"/>
  <c r="R122" i="3"/>
  <c r="S122" i="3" s="1"/>
  <c r="W122" i="3" s="1"/>
  <c r="T122" i="3"/>
  <c r="R123" i="3"/>
  <c r="T123" i="3"/>
  <c r="R124" i="3"/>
  <c r="S124" i="3" s="1"/>
  <c r="W124" i="3" s="1"/>
  <c r="T124" i="3"/>
  <c r="R125" i="3"/>
  <c r="S125" i="3" s="1"/>
  <c r="W125" i="3" s="1"/>
  <c r="T125" i="3"/>
  <c r="R126" i="3"/>
  <c r="S126" i="3" s="1"/>
  <c r="W126" i="3" s="1"/>
  <c r="T126" i="3"/>
  <c r="V126" i="3"/>
  <c r="R127" i="3"/>
  <c r="S127" i="3" s="1"/>
  <c r="W127" i="3" s="1"/>
  <c r="T127" i="3"/>
  <c r="R128" i="3"/>
  <c r="S128" i="3" s="1"/>
  <c r="W128" i="3" s="1"/>
  <c r="T128" i="3"/>
  <c r="R129" i="3"/>
  <c r="S129" i="3" s="1"/>
  <c r="W129" i="3" s="1"/>
  <c r="T129" i="3"/>
  <c r="R130" i="3"/>
  <c r="T130" i="3"/>
  <c r="R131" i="3"/>
  <c r="S131" i="3" s="1"/>
  <c r="W131" i="3" s="1"/>
  <c r="T131" i="3"/>
  <c r="R132" i="3"/>
  <c r="V132" i="3" s="1"/>
  <c r="T132" i="3"/>
  <c r="R133" i="3"/>
  <c r="S133" i="3" s="1"/>
  <c r="W133" i="3" s="1"/>
  <c r="T133" i="3"/>
  <c r="R134" i="3"/>
  <c r="S134" i="3" s="1"/>
  <c r="W134" i="3" s="1"/>
  <c r="T134" i="3"/>
  <c r="R135" i="3"/>
  <c r="S135" i="3" s="1"/>
  <c r="W135" i="3" s="1"/>
  <c r="T135" i="3"/>
  <c r="R136" i="3"/>
  <c r="V136" i="3" s="1"/>
  <c r="T136" i="3"/>
  <c r="R137" i="3"/>
  <c r="S137" i="3" s="1"/>
  <c r="W137" i="3" s="1"/>
  <c r="T137" i="3"/>
  <c r="R138" i="3"/>
  <c r="S138" i="3" s="1"/>
  <c r="W138" i="3" s="1"/>
  <c r="T138" i="3"/>
  <c r="R139" i="3"/>
  <c r="V139" i="3" s="1"/>
  <c r="T139" i="3"/>
  <c r="R140" i="3"/>
  <c r="S140" i="3" s="1"/>
  <c r="W140" i="3" s="1"/>
  <c r="T140" i="3"/>
  <c r="R141" i="3"/>
  <c r="T141" i="3"/>
  <c r="R142" i="3"/>
  <c r="V142" i="3" s="1"/>
  <c r="T142" i="3"/>
  <c r="R143" i="3"/>
  <c r="T143" i="3"/>
  <c r="R144" i="3"/>
  <c r="S144" i="3" s="1"/>
  <c r="W144" i="3" s="1"/>
  <c r="T144" i="3"/>
  <c r="R145" i="3"/>
  <c r="T145" i="3"/>
  <c r="R146" i="3"/>
  <c r="S146" i="3" s="1"/>
  <c r="W146" i="3" s="1"/>
  <c r="T146" i="3"/>
  <c r="R147" i="3"/>
  <c r="T147" i="3"/>
  <c r="R148" i="3"/>
  <c r="S148" i="3" s="1"/>
  <c r="W148" i="3" s="1"/>
  <c r="T148" i="3"/>
  <c r="R149" i="3"/>
  <c r="T149" i="3"/>
  <c r="R150" i="3"/>
  <c r="S150" i="3" s="1"/>
  <c r="W150" i="3" s="1"/>
  <c r="T150" i="3"/>
  <c r="V150" i="3"/>
  <c r="R151" i="3"/>
  <c r="S151" i="3" s="1"/>
  <c r="W151" i="3" s="1"/>
  <c r="T151" i="3"/>
  <c r="R152" i="3"/>
  <c r="S152" i="3" s="1"/>
  <c r="W152" i="3" s="1"/>
  <c r="T152" i="3"/>
  <c r="R153" i="3"/>
  <c r="S153" i="3" s="1"/>
  <c r="W153" i="3" s="1"/>
  <c r="T153" i="3"/>
  <c r="R154" i="3"/>
  <c r="S154" i="3" s="1"/>
  <c r="W154" i="3" s="1"/>
  <c r="T154" i="3"/>
  <c r="R155" i="3"/>
  <c r="T155" i="3"/>
  <c r="R156" i="3"/>
  <c r="T156" i="3"/>
  <c r="R157" i="3"/>
  <c r="T157" i="3"/>
  <c r="R158" i="3"/>
  <c r="T158" i="3"/>
  <c r="R159" i="3"/>
  <c r="T159" i="3"/>
  <c r="R160" i="3"/>
  <c r="T160" i="3"/>
  <c r="R161" i="3"/>
  <c r="V161" i="3" s="1"/>
  <c r="T161" i="3"/>
  <c r="R162" i="3"/>
  <c r="T162" i="3"/>
  <c r="R163" i="3"/>
  <c r="T163" i="3"/>
  <c r="R164" i="3"/>
  <c r="T164" i="3"/>
  <c r="R165" i="3"/>
  <c r="S165" i="3" s="1"/>
  <c r="W165" i="3" s="1"/>
  <c r="T165" i="3"/>
  <c r="V165" i="3"/>
  <c r="R166" i="3"/>
  <c r="S166" i="3" s="1"/>
  <c r="W166" i="3" s="1"/>
  <c r="T166" i="3"/>
  <c r="R167" i="3"/>
  <c r="S167" i="3" s="1"/>
  <c r="W167" i="3" s="1"/>
  <c r="T167" i="3"/>
  <c r="R168" i="3"/>
  <c r="S168" i="3" s="1"/>
  <c r="W168" i="3" s="1"/>
  <c r="T168" i="3"/>
  <c r="R169" i="3"/>
  <c r="S169" i="3" s="1"/>
  <c r="W169" i="3" s="1"/>
  <c r="T169" i="3"/>
  <c r="V169" i="3"/>
  <c r="R170" i="3"/>
  <c r="S170" i="3" s="1"/>
  <c r="W170" i="3" s="1"/>
  <c r="T170" i="3"/>
  <c r="R171" i="3"/>
  <c r="S171" i="3" s="1"/>
  <c r="W171" i="3" s="1"/>
  <c r="T171" i="3"/>
  <c r="R172" i="3"/>
  <c r="S172" i="3" s="1"/>
  <c r="W172" i="3" s="1"/>
  <c r="T172" i="3"/>
  <c r="R173" i="3"/>
  <c r="S173" i="3" s="1"/>
  <c r="W173" i="3" s="1"/>
  <c r="T173" i="3"/>
  <c r="R174" i="3"/>
  <c r="S174" i="3" s="1"/>
  <c r="W174" i="3" s="1"/>
  <c r="T174" i="3"/>
  <c r="R175" i="3"/>
  <c r="S175" i="3" s="1"/>
  <c r="W175" i="3" s="1"/>
  <c r="T175" i="3"/>
  <c r="R176" i="3"/>
  <c r="S176" i="3" s="1"/>
  <c r="W176" i="3" s="1"/>
  <c r="T176" i="3"/>
  <c r="R177" i="3"/>
  <c r="S177" i="3" s="1"/>
  <c r="W177" i="3" s="1"/>
  <c r="T177" i="3"/>
  <c r="T98" i="3"/>
  <c r="R98" i="3"/>
  <c r="J356" i="1"/>
  <c r="K298" i="1"/>
  <c r="A99" i="3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C14" i="1"/>
  <c r="D14" i="1"/>
  <c r="E14" i="1"/>
  <c r="C15" i="1"/>
  <c r="D15" i="1"/>
  <c r="E15" i="1"/>
  <c r="C16" i="1"/>
  <c r="D16" i="1"/>
  <c r="E16" i="1"/>
  <c r="C17" i="1"/>
  <c r="D17" i="1"/>
  <c r="E17" i="1"/>
  <c r="B213" i="1"/>
  <c r="C213" i="1" s="1"/>
  <c r="B214" i="1"/>
  <c r="E214" i="1" s="1"/>
  <c r="B215" i="1"/>
  <c r="D215" i="1" s="1"/>
  <c r="B216" i="1"/>
  <c r="E216" i="1" s="1"/>
  <c r="G207" i="1"/>
  <c r="L208" i="1"/>
  <c r="L209" i="1"/>
  <c r="L210" i="1"/>
  <c r="L211" i="1"/>
  <c r="L207" i="1"/>
  <c r="H55" i="3"/>
  <c r="I55" i="3" s="1"/>
  <c r="H16" i="3"/>
  <c r="I16" i="3" s="1"/>
  <c r="J16" i="3" s="1"/>
  <c r="V326" i="3"/>
  <c r="V321" i="3"/>
  <c r="V313" i="3"/>
  <c r="V297" i="3"/>
  <c r="S293" i="3" l="1"/>
  <c r="W293" i="3" s="1"/>
  <c r="X293" i="3" s="1"/>
  <c r="Y293" i="3" s="1"/>
  <c r="Z293" i="3" s="1"/>
  <c r="V293" i="3"/>
  <c r="V198" i="3"/>
  <c r="V298" i="3"/>
  <c r="V220" i="3"/>
  <c r="V65" i="3"/>
  <c r="V78" i="3"/>
  <c r="H237" i="3"/>
  <c r="I237" i="3" s="1"/>
  <c r="H154" i="3"/>
  <c r="I154" i="3" s="1"/>
  <c r="V197" i="3"/>
  <c r="X197" i="3" s="1"/>
  <c r="Y197" i="3" s="1"/>
  <c r="Z197" i="3" s="1"/>
  <c r="H158" i="3"/>
  <c r="I158" i="3" s="1"/>
  <c r="H150" i="3"/>
  <c r="I150" i="3" s="1"/>
  <c r="V175" i="3"/>
  <c r="H31" i="3"/>
  <c r="I31" i="3" s="1"/>
  <c r="J31" i="3" s="1"/>
  <c r="V83" i="3"/>
  <c r="H232" i="3"/>
  <c r="I232" i="3" s="1"/>
  <c r="H146" i="3"/>
  <c r="I146" i="3" s="1"/>
  <c r="V152" i="3"/>
  <c r="V229" i="3"/>
  <c r="X229" i="3" s="1"/>
  <c r="Y229" i="3" s="1"/>
  <c r="H85" i="3"/>
  <c r="I85" i="3" s="1"/>
  <c r="H45" i="3"/>
  <c r="I45" i="3" s="1"/>
  <c r="J45" i="3" s="1"/>
  <c r="H41" i="3"/>
  <c r="I41" i="3" s="1"/>
  <c r="J41" i="3" s="1"/>
  <c r="H164" i="3"/>
  <c r="I164" i="3" s="1"/>
  <c r="H274" i="3"/>
  <c r="I274" i="3" s="1"/>
  <c r="H366" i="3"/>
  <c r="I366" i="3" s="1"/>
  <c r="H358" i="3"/>
  <c r="I358" i="3" s="1"/>
  <c r="H350" i="3"/>
  <c r="I350" i="3" s="1"/>
  <c r="H342" i="3"/>
  <c r="I342" i="3" s="1"/>
  <c r="H319" i="3"/>
  <c r="I319" i="3" s="1"/>
  <c r="H315" i="3"/>
  <c r="I315" i="3" s="1"/>
  <c r="V315" i="3"/>
  <c r="V323" i="3"/>
  <c r="X323" i="3" s="1"/>
  <c r="Y323" i="3" s="1"/>
  <c r="Z323" i="3" s="1"/>
  <c r="H307" i="3"/>
  <c r="I307" i="3" s="1"/>
  <c r="J307" i="3" s="1"/>
  <c r="H299" i="3"/>
  <c r="I299" i="3" s="1"/>
  <c r="J299" i="3" s="1"/>
  <c r="C215" i="1"/>
  <c r="H197" i="3"/>
  <c r="I197" i="3" s="1"/>
  <c r="J197" i="3" s="1"/>
  <c r="V319" i="3"/>
  <c r="V304" i="3"/>
  <c r="H298" i="3"/>
  <c r="I298" i="3" s="1"/>
  <c r="J298" i="3" s="1"/>
  <c r="H54" i="3"/>
  <c r="I54" i="3" s="1"/>
  <c r="V269" i="3"/>
  <c r="V194" i="3"/>
  <c r="X194" i="3" s="1"/>
  <c r="Y194" i="3" s="1"/>
  <c r="Z194" i="3" s="1"/>
  <c r="H129" i="3"/>
  <c r="I129" i="3" s="1"/>
  <c r="H272" i="3"/>
  <c r="I272" i="3" s="1"/>
  <c r="V327" i="3"/>
  <c r="X327" i="3" s="1"/>
  <c r="Y327" i="3" s="1"/>
  <c r="Z327" i="3" s="1"/>
  <c r="H152" i="3"/>
  <c r="I152" i="3" s="1"/>
  <c r="V371" i="3"/>
  <c r="X371" i="3" s="1"/>
  <c r="Y371" i="3" s="1"/>
  <c r="H260" i="3"/>
  <c r="I260" i="3" s="1"/>
  <c r="H256" i="3"/>
  <c r="I256" i="3" s="1"/>
  <c r="H248" i="3"/>
  <c r="I248" i="3" s="1"/>
  <c r="H244" i="3"/>
  <c r="I244" i="3" s="1"/>
  <c r="H363" i="3"/>
  <c r="I363" i="3" s="1"/>
  <c r="V227" i="3"/>
  <c r="X227" i="3" s="1"/>
  <c r="Y227" i="3" s="1"/>
  <c r="H37" i="3"/>
  <c r="I37" i="3" s="1"/>
  <c r="J37" i="3" s="1"/>
  <c r="H153" i="3"/>
  <c r="I153" i="3" s="1"/>
  <c r="V219" i="3"/>
  <c r="H105" i="3"/>
  <c r="I105" i="3" s="1"/>
  <c r="J105" i="3" s="1"/>
  <c r="E215" i="1"/>
  <c r="V295" i="3"/>
  <c r="V16" i="3"/>
  <c r="X16" i="3" s="1"/>
  <c r="Y16" i="3" s="1"/>
  <c r="Z16" i="3" s="1"/>
  <c r="V167" i="3"/>
  <c r="V262" i="3"/>
  <c r="X262" i="3" s="1"/>
  <c r="Y262" i="3" s="1"/>
  <c r="V246" i="3"/>
  <c r="X246" i="3" s="1"/>
  <c r="Y246" i="3" s="1"/>
  <c r="H56" i="3"/>
  <c r="I56" i="3" s="1"/>
  <c r="V60" i="3"/>
  <c r="V53" i="3"/>
  <c r="V359" i="3"/>
  <c r="H372" i="3"/>
  <c r="I372" i="3" s="1"/>
  <c r="V253" i="3"/>
  <c r="X253" i="3" s="1"/>
  <c r="Y253" i="3" s="1"/>
  <c r="H371" i="3"/>
  <c r="I371" i="3" s="1"/>
  <c r="V307" i="3"/>
  <c r="X307" i="3" s="1"/>
  <c r="Y307" i="3" s="1"/>
  <c r="Z307" i="3" s="1"/>
  <c r="V177" i="3"/>
  <c r="V109" i="3"/>
  <c r="V211" i="3"/>
  <c r="X211" i="3" s="1"/>
  <c r="Y211" i="3" s="1"/>
  <c r="V82" i="3"/>
  <c r="V331" i="3"/>
  <c r="X331" i="3" s="1"/>
  <c r="Y331" i="3" s="1"/>
  <c r="Z331" i="3" s="1"/>
  <c r="H121" i="3"/>
  <c r="I121" i="3" s="1"/>
  <c r="J121" i="3" s="1"/>
  <c r="H276" i="3"/>
  <c r="I276" i="3" s="1"/>
  <c r="V299" i="3"/>
  <c r="X299" i="3" s="1"/>
  <c r="Y299" i="3" s="1"/>
  <c r="Z299" i="3" s="1"/>
  <c r="V311" i="3"/>
  <c r="X311" i="3" s="1"/>
  <c r="Y311" i="3" s="1"/>
  <c r="Z311" i="3" s="1"/>
  <c r="V355" i="3"/>
  <c r="V277" i="3"/>
  <c r="V261" i="3"/>
  <c r="V245" i="3"/>
  <c r="X245" i="3" s="1"/>
  <c r="Y245" i="3" s="1"/>
  <c r="H83" i="3"/>
  <c r="I83" i="3" s="1"/>
  <c r="H79" i="3"/>
  <c r="I79" i="3" s="1"/>
  <c r="H75" i="3"/>
  <c r="I75" i="3" s="1"/>
  <c r="H71" i="3"/>
  <c r="I71" i="3" s="1"/>
  <c r="H67" i="3"/>
  <c r="I67" i="3" s="1"/>
  <c r="H169" i="3"/>
  <c r="I169" i="3" s="1"/>
  <c r="H166" i="3"/>
  <c r="I166" i="3" s="1"/>
  <c r="V84" i="3"/>
  <c r="V76" i="3"/>
  <c r="X76" i="3" s="1"/>
  <c r="Y76" i="3" s="1"/>
  <c r="H134" i="3"/>
  <c r="I134" i="3" s="1"/>
  <c r="H123" i="3"/>
  <c r="I123" i="3" s="1"/>
  <c r="H115" i="3"/>
  <c r="I115" i="3" s="1"/>
  <c r="J115" i="3" s="1"/>
  <c r="H111" i="3"/>
  <c r="I111" i="3" s="1"/>
  <c r="J111" i="3" s="1"/>
  <c r="H107" i="3"/>
  <c r="I107" i="3" s="1"/>
  <c r="J107" i="3" s="1"/>
  <c r="H103" i="3"/>
  <c r="I103" i="3" s="1"/>
  <c r="J103" i="3" s="1"/>
  <c r="H361" i="3"/>
  <c r="I361" i="3" s="1"/>
  <c r="H353" i="3"/>
  <c r="I353" i="3" s="1"/>
  <c r="H302" i="3"/>
  <c r="I302" i="3" s="1"/>
  <c r="J302" i="3" s="1"/>
  <c r="S308" i="3"/>
  <c r="W308" i="3" s="1"/>
  <c r="X308" i="3" s="1"/>
  <c r="Y308" i="3" s="1"/>
  <c r="Z308" i="3" s="1"/>
  <c r="V216" i="3"/>
  <c r="V204" i="3"/>
  <c r="X204" i="3" s="1"/>
  <c r="Y204" i="3" s="1"/>
  <c r="Z204" i="3" s="1"/>
  <c r="H306" i="3"/>
  <c r="I306" i="3" s="1"/>
  <c r="J306" i="3" s="1"/>
  <c r="H294" i="3"/>
  <c r="I294" i="3" s="1"/>
  <c r="J294" i="3" s="1"/>
  <c r="H208" i="3"/>
  <c r="I208" i="3" s="1"/>
  <c r="H206" i="3"/>
  <c r="I206" i="3" s="1"/>
  <c r="H202" i="3"/>
  <c r="I202" i="3" s="1"/>
  <c r="H198" i="3"/>
  <c r="I198" i="3" s="1"/>
  <c r="J198" i="3" s="1"/>
  <c r="H196" i="3"/>
  <c r="I196" i="3" s="1"/>
  <c r="J196" i="3" s="1"/>
  <c r="H188" i="3"/>
  <c r="I188" i="3" s="1"/>
  <c r="H230" i="3"/>
  <c r="I230" i="3" s="1"/>
  <c r="H229" i="3"/>
  <c r="I229" i="3" s="1"/>
  <c r="E25" i="1"/>
  <c r="J25" i="1" s="1"/>
  <c r="K25" i="1" s="1"/>
  <c r="L25" i="1" s="1"/>
  <c r="M25" i="1" s="1"/>
  <c r="N25" i="1" s="1"/>
  <c r="E27" i="1"/>
  <c r="J27" i="1" s="1"/>
  <c r="K27" i="1" s="1"/>
  <c r="L27" i="1" s="1"/>
  <c r="M27" i="1" s="1"/>
  <c r="N27" i="1" s="1"/>
  <c r="E35" i="1"/>
  <c r="J35" i="1" s="1"/>
  <c r="K35" i="1" s="1"/>
  <c r="L35" i="1" s="1"/>
  <c r="M35" i="1" s="1"/>
  <c r="N35" i="1" s="1"/>
  <c r="E43" i="1"/>
  <c r="J43" i="1" s="1"/>
  <c r="K43" i="1" s="1"/>
  <c r="L43" i="1" s="1"/>
  <c r="M43" i="1" s="1"/>
  <c r="N43" i="1" s="1"/>
  <c r="E51" i="1"/>
  <c r="J51" i="1" s="1"/>
  <c r="K51" i="1" s="1"/>
  <c r="L51" i="1" s="1"/>
  <c r="M51" i="1" s="1"/>
  <c r="N51" i="1" s="1"/>
  <c r="E60" i="1"/>
  <c r="J60" i="1" s="1"/>
  <c r="K60" i="1" s="1"/>
  <c r="L60" i="1" s="1"/>
  <c r="M60" i="1" s="1"/>
  <c r="N60" i="1" s="1"/>
  <c r="E64" i="1"/>
  <c r="J64" i="1" s="1"/>
  <c r="K64" i="1" s="1"/>
  <c r="L64" i="1" s="1"/>
  <c r="M64" i="1" s="1"/>
  <c r="N64" i="1" s="1"/>
  <c r="E68" i="1"/>
  <c r="J68" i="1" s="1"/>
  <c r="K68" i="1" s="1"/>
  <c r="L68" i="1" s="1"/>
  <c r="M68" i="1" s="1"/>
  <c r="N68" i="1" s="1"/>
  <c r="V10" i="3"/>
  <c r="X10" i="3" s="1"/>
  <c r="Y10" i="3" s="1"/>
  <c r="Z10" i="3" s="1"/>
  <c r="X169" i="3"/>
  <c r="Y169" i="3" s="1"/>
  <c r="V320" i="3"/>
  <c r="S318" i="3"/>
  <c r="W318" i="3" s="1"/>
  <c r="X318" i="3" s="1"/>
  <c r="Y318" i="3" s="1"/>
  <c r="Z318" i="3" s="1"/>
  <c r="V316" i="3"/>
  <c r="X316" i="3" s="1"/>
  <c r="Y316" i="3" s="1"/>
  <c r="Z316" i="3" s="1"/>
  <c r="S310" i="3"/>
  <c r="W310" i="3" s="1"/>
  <c r="X310" i="3" s="1"/>
  <c r="Y310" i="3" s="1"/>
  <c r="Z310" i="3" s="1"/>
  <c r="V303" i="3"/>
  <c r="X303" i="3" s="1"/>
  <c r="Y303" i="3" s="1"/>
  <c r="Z303" i="3" s="1"/>
  <c r="H39" i="3"/>
  <c r="I39" i="3" s="1"/>
  <c r="J39" i="3" s="1"/>
  <c r="H35" i="3"/>
  <c r="I35" i="3" s="1"/>
  <c r="J35" i="3" s="1"/>
  <c r="H189" i="3"/>
  <c r="I189" i="3" s="1"/>
  <c r="J189" i="3" s="1"/>
  <c r="H25" i="3"/>
  <c r="I25" i="3" s="1"/>
  <c r="J25" i="3" s="1"/>
  <c r="H23" i="3"/>
  <c r="I23" i="3" s="1"/>
  <c r="J23" i="3" s="1"/>
  <c r="H21" i="3"/>
  <c r="I21" i="3" s="1"/>
  <c r="J21" i="3" s="1"/>
  <c r="H13" i="3"/>
  <c r="I13" i="3" s="1"/>
  <c r="J13" i="3" s="1"/>
  <c r="V217" i="3"/>
  <c r="X217" i="3" s="1"/>
  <c r="Y217" i="3" s="1"/>
  <c r="E71" i="1"/>
  <c r="J71" i="1" s="1"/>
  <c r="K71" i="1" s="1"/>
  <c r="L71" i="1" s="1"/>
  <c r="M71" i="1" s="1"/>
  <c r="N71" i="1" s="1"/>
  <c r="H84" i="3"/>
  <c r="I84" i="3" s="1"/>
  <c r="H82" i="3"/>
  <c r="I82" i="3" s="1"/>
  <c r="H78" i="3"/>
  <c r="I78" i="3" s="1"/>
  <c r="H76" i="3"/>
  <c r="I76" i="3" s="1"/>
  <c r="H74" i="3"/>
  <c r="I74" i="3" s="1"/>
  <c r="H70" i="3"/>
  <c r="I70" i="3" s="1"/>
  <c r="H68" i="3"/>
  <c r="I68" i="3" s="1"/>
  <c r="H66" i="3"/>
  <c r="I66" i="3" s="1"/>
  <c r="H64" i="3"/>
  <c r="I64" i="3" s="1"/>
  <c r="H53" i="3"/>
  <c r="I53" i="3" s="1"/>
  <c r="H46" i="3"/>
  <c r="I46" i="3" s="1"/>
  <c r="J46" i="3" s="1"/>
  <c r="H176" i="3"/>
  <c r="I176" i="3" s="1"/>
  <c r="H147" i="3"/>
  <c r="I147" i="3" s="1"/>
  <c r="V86" i="3"/>
  <c r="V85" i="3"/>
  <c r="X85" i="3" s="1"/>
  <c r="Y85" i="3" s="1"/>
  <c r="V73" i="3"/>
  <c r="X73" i="3" s="1"/>
  <c r="Y73" i="3" s="1"/>
  <c r="V372" i="3"/>
  <c r="V369" i="3"/>
  <c r="X369" i="3" s="1"/>
  <c r="Y369" i="3" s="1"/>
  <c r="V366" i="3"/>
  <c r="V360" i="3"/>
  <c r="X360" i="3" s="1"/>
  <c r="Y360" i="3" s="1"/>
  <c r="H269" i="3"/>
  <c r="I269" i="3" s="1"/>
  <c r="H262" i="3"/>
  <c r="I262" i="3" s="1"/>
  <c r="H258" i="3"/>
  <c r="I258" i="3" s="1"/>
  <c r="H254" i="3"/>
  <c r="I254" i="3" s="1"/>
  <c r="H250" i="3"/>
  <c r="I250" i="3" s="1"/>
  <c r="H241" i="3"/>
  <c r="I241" i="3" s="1"/>
  <c r="H234" i="3"/>
  <c r="I234" i="3" s="1"/>
  <c r="H368" i="3"/>
  <c r="I368" i="3" s="1"/>
  <c r="H364" i="3"/>
  <c r="I364" i="3" s="1"/>
  <c r="H362" i="3"/>
  <c r="I362" i="3" s="1"/>
  <c r="H355" i="3"/>
  <c r="I355" i="3" s="1"/>
  <c r="H346" i="3"/>
  <c r="I346" i="3" s="1"/>
  <c r="H339" i="3"/>
  <c r="I339" i="3" s="1"/>
  <c r="H335" i="3"/>
  <c r="I335" i="3" s="1"/>
  <c r="H332" i="3"/>
  <c r="I332" i="3" s="1"/>
  <c r="H330" i="3"/>
  <c r="I330" i="3" s="1"/>
  <c r="V148" i="3"/>
  <c r="V135" i="3"/>
  <c r="V112" i="3"/>
  <c r="X112" i="3" s="1"/>
  <c r="Y112" i="3" s="1"/>
  <c r="Z112" i="3" s="1"/>
  <c r="V101" i="3"/>
  <c r="V225" i="3"/>
  <c r="V209" i="3"/>
  <c r="V192" i="3"/>
  <c r="X192" i="3" s="1"/>
  <c r="Y192" i="3" s="1"/>
  <c r="Z192" i="3" s="1"/>
  <c r="E33" i="1"/>
  <c r="J33" i="1" s="1"/>
  <c r="K33" i="1" s="1"/>
  <c r="L33" i="1" s="1"/>
  <c r="M33" i="1" s="1"/>
  <c r="N33" i="1" s="1"/>
  <c r="E41" i="1"/>
  <c r="J41" i="1" s="1"/>
  <c r="K41" i="1" s="1"/>
  <c r="L41" i="1" s="1"/>
  <c r="M41" i="1" s="1"/>
  <c r="N41" i="1" s="1"/>
  <c r="E49" i="1"/>
  <c r="J49" i="1" s="1"/>
  <c r="K49" i="1" s="1"/>
  <c r="L49" i="1" s="1"/>
  <c r="M49" i="1" s="1"/>
  <c r="N49" i="1" s="1"/>
  <c r="E58" i="1"/>
  <c r="J58" i="1" s="1"/>
  <c r="K58" i="1" s="1"/>
  <c r="L58" i="1" s="1"/>
  <c r="M58" i="1" s="1"/>
  <c r="N58" i="1" s="1"/>
  <c r="E66" i="1"/>
  <c r="J66" i="1" s="1"/>
  <c r="K66" i="1" s="1"/>
  <c r="L66" i="1" s="1"/>
  <c r="M66" i="1" s="1"/>
  <c r="N66" i="1" s="1"/>
  <c r="E72" i="1"/>
  <c r="J72" i="1" s="1"/>
  <c r="K72" i="1" s="1"/>
  <c r="L72" i="1" s="1"/>
  <c r="M72" i="1" s="1"/>
  <c r="N72" i="1" s="1"/>
  <c r="E74" i="1"/>
  <c r="J74" i="1" s="1"/>
  <c r="K74" i="1" s="1"/>
  <c r="L74" i="1" s="1"/>
  <c r="M74" i="1" s="1"/>
  <c r="N74" i="1" s="1"/>
  <c r="V87" i="3"/>
  <c r="X87" i="3" s="1"/>
  <c r="Y87" i="3" s="1"/>
  <c r="V71" i="3"/>
  <c r="X71" i="3" s="1"/>
  <c r="Y71" i="3" s="1"/>
  <c r="V367" i="3"/>
  <c r="V364" i="3"/>
  <c r="V294" i="3"/>
  <c r="X294" i="3" s="1"/>
  <c r="Y294" i="3" s="1"/>
  <c r="Z294" i="3" s="1"/>
  <c r="F17" i="1"/>
  <c r="H17" i="1" s="1"/>
  <c r="J17" i="1" s="1"/>
  <c r="K17" i="1" s="1"/>
  <c r="L17" i="1" s="1"/>
  <c r="M17" i="1" s="1"/>
  <c r="N17" i="1" s="1"/>
  <c r="V138" i="3"/>
  <c r="X138" i="3" s="1"/>
  <c r="Y138" i="3" s="1"/>
  <c r="Z138" i="3" s="1"/>
  <c r="V131" i="3"/>
  <c r="X131" i="3" s="1"/>
  <c r="Y131" i="3" s="1"/>
  <c r="Z131" i="3" s="1"/>
  <c r="V128" i="3"/>
  <c r="V115" i="3"/>
  <c r="X115" i="3" s="1"/>
  <c r="Y115" i="3" s="1"/>
  <c r="Z115" i="3" s="1"/>
  <c r="V99" i="3"/>
  <c r="X99" i="3" s="1"/>
  <c r="Y99" i="3" s="1"/>
  <c r="Z99" i="3" s="1"/>
  <c r="H36" i="3"/>
  <c r="I36" i="3" s="1"/>
  <c r="J36" i="3" s="1"/>
  <c r="H32" i="3"/>
  <c r="I32" i="3" s="1"/>
  <c r="J32" i="3" s="1"/>
  <c r="H29" i="3"/>
  <c r="I29" i="3" s="1"/>
  <c r="J29" i="3" s="1"/>
  <c r="H20" i="3"/>
  <c r="I20" i="3" s="1"/>
  <c r="J20" i="3" s="1"/>
  <c r="H12" i="3"/>
  <c r="I12" i="3" s="1"/>
  <c r="J12" i="3" s="1"/>
  <c r="H8" i="3"/>
  <c r="I8" i="3" s="1"/>
  <c r="J8" i="3" s="1"/>
  <c r="V205" i="3"/>
  <c r="X205" i="3" s="1"/>
  <c r="Y205" i="3" s="1"/>
  <c r="Z205" i="3" s="1"/>
  <c r="E29" i="1"/>
  <c r="J29" i="1" s="1"/>
  <c r="K29" i="1" s="1"/>
  <c r="L29" i="1" s="1"/>
  <c r="M29" i="1" s="1"/>
  <c r="N29" i="1" s="1"/>
  <c r="E45" i="1"/>
  <c r="J45" i="1" s="1"/>
  <c r="K45" i="1" s="1"/>
  <c r="L45" i="1" s="1"/>
  <c r="M45" i="1" s="1"/>
  <c r="N45" i="1" s="1"/>
  <c r="H81" i="3"/>
  <c r="I81" i="3" s="1"/>
  <c r="H77" i="3"/>
  <c r="I77" i="3" s="1"/>
  <c r="H63" i="3"/>
  <c r="I63" i="3" s="1"/>
  <c r="H58" i="3"/>
  <c r="I58" i="3" s="1"/>
  <c r="H52" i="3"/>
  <c r="I52" i="3" s="1"/>
  <c r="H175" i="3"/>
  <c r="I175" i="3" s="1"/>
  <c r="H163" i="3"/>
  <c r="I163" i="3" s="1"/>
  <c r="H161" i="3"/>
  <c r="I161" i="3" s="1"/>
  <c r="H144" i="3"/>
  <c r="I144" i="3" s="1"/>
  <c r="V362" i="3"/>
  <c r="X362" i="3" s="1"/>
  <c r="Y362" i="3" s="1"/>
  <c r="V357" i="3"/>
  <c r="X357" i="3" s="1"/>
  <c r="Y357" i="3" s="1"/>
  <c r="H137" i="3"/>
  <c r="I137" i="3" s="1"/>
  <c r="H130" i="3"/>
  <c r="I130" i="3" s="1"/>
  <c r="H126" i="3"/>
  <c r="I126" i="3" s="1"/>
  <c r="H114" i="3"/>
  <c r="I114" i="3" s="1"/>
  <c r="J114" i="3" s="1"/>
  <c r="H110" i="3"/>
  <c r="I110" i="3" s="1"/>
  <c r="J110" i="3" s="1"/>
  <c r="H106" i="3"/>
  <c r="I106" i="3" s="1"/>
  <c r="J106" i="3" s="1"/>
  <c r="H102" i="3"/>
  <c r="I102" i="3" s="1"/>
  <c r="J102" i="3" s="1"/>
  <c r="H100" i="3"/>
  <c r="I100" i="3" s="1"/>
  <c r="J100" i="3" s="1"/>
  <c r="H261" i="3"/>
  <c r="I261" i="3" s="1"/>
  <c r="H257" i="3"/>
  <c r="I257" i="3" s="1"/>
  <c r="H249" i="3"/>
  <c r="I249" i="3" s="1"/>
  <c r="H242" i="3"/>
  <c r="I242" i="3" s="1"/>
  <c r="H233" i="3"/>
  <c r="I233" i="3" s="1"/>
  <c r="H228" i="3"/>
  <c r="I228" i="3" s="1"/>
  <c r="H360" i="3"/>
  <c r="I360" i="3" s="1"/>
  <c r="H354" i="3"/>
  <c r="I354" i="3" s="1"/>
  <c r="H349" i="3"/>
  <c r="I349" i="3" s="1"/>
  <c r="H347" i="3"/>
  <c r="I347" i="3" s="1"/>
  <c r="H338" i="3"/>
  <c r="I338" i="3" s="1"/>
  <c r="H336" i="3"/>
  <c r="I336" i="3" s="1"/>
  <c r="H334" i="3"/>
  <c r="I334" i="3" s="1"/>
  <c r="H331" i="3"/>
  <c r="I331" i="3" s="1"/>
  <c r="H322" i="3"/>
  <c r="I322" i="3" s="1"/>
  <c r="H318" i="3"/>
  <c r="I318" i="3" s="1"/>
  <c r="H314" i="3"/>
  <c r="I314" i="3" s="1"/>
  <c r="H295" i="3"/>
  <c r="I295" i="3" s="1"/>
  <c r="J295" i="3" s="1"/>
  <c r="V144" i="3"/>
  <c r="X144" i="3" s="1"/>
  <c r="Y144" i="3" s="1"/>
  <c r="Z144" i="3" s="1"/>
  <c r="V134" i="3"/>
  <c r="X134" i="3" s="1"/>
  <c r="Y134" i="3" s="1"/>
  <c r="Z134" i="3" s="1"/>
  <c r="S118" i="3"/>
  <c r="W118" i="3" s="1"/>
  <c r="S113" i="3"/>
  <c r="W113" i="3" s="1"/>
  <c r="X113" i="3" s="1"/>
  <c r="Y113" i="3" s="1"/>
  <c r="Z113" i="3" s="1"/>
  <c r="V107" i="3"/>
  <c r="V120" i="3"/>
  <c r="X120" i="3" s="1"/>
  <c r="Y120" i="3" s="1"/>
  <c r="Z120" i="3" s="1"/>
  <c r="S117" i="3"/>
  <c r="W117" i="3" s="1"/>
  <c r="X117" i="3" s="1"/>
  <c r="Y117" i="3" s="1"/>
  <c r="Z117" i="3" s="1"/>
  <c r="H113" i="3"/>
  <c r="I113" i="3" s="1"/>
  <c r="J113" i="3" s="1"/>
  <c r="H116" i="3"/>
  <c r="I116" i="3" s="1"/>
  <c r="J116" i="3" s="1"/>
  <c r="H101" i="3"/>
  <c r="I101" i="3" s="1"/>
  <c r="J101" i="3" s="1"/>
  <c r="H99" i="3"/>
  <c r="I99" i="3" s="1"/>
  <c r="J99" i="3" s="1"/>
  <c r="E70" i="1"/>
  <c r="J70" i="1" s="1"/>
  <c r="K70" i="1" s="1"/>
  <c r="L70" i="1" s="1"/>
  <c r="M70" i="1" s="1"/>
  <c r="N70" i="1" s="1"/>
  <c r="H162" i="3"/>
  <c r="I162" i="3" s="1"/>
  <c r="H148" i="3"/>
  <c r="I148" i="3" s="1"/>
  <c r="H145" i="3"/>
  <c r="I145" i="3" s="1"/>
  <c r="H133" i="3"/>
  <c r="I133" i="3" s="1"/>
  <c r="H165" i="3"/>
  <c r="I165" i="3" s="1"/>
  <c r="H151" i="3"/>
  <c r="I151" i="3" s="1"/>
  <c r="H98" i="3"/>
  <c r="I98" i="3" s="1"/>
  <c r="J98" i="3" s="1"/>
  <c r="H132" i="3"/>
  <c r="I132" i="3" s="1"/>
  <c r="H117" i="3"/>
  <c r="I117" i="3" s="1"/>
  <c r="J117" i="3" s="1"/>
  <c r="H141" i="3"/>
  <c r="I141" i="3" s="1"/>
  <c r="H119" i="3"/>
  <c r="I119" i="3" s="1"/>
  <c r="J119" i="3" s="1"/>
  <c r="H156" i="3"/>
  <c r="I156" i="3" s="1"/>
  <c r="H125" i="3"/>
  <c r="I125" i="3" s="1"/>
  <c r="H109" i="3"/>
  <c r="I109" i="3" s="1"/>
  <c r="J109" i="3" s="1"/>
  <c r="H177" i="3"/>
  <c r="I177" i="3" s="1"/>
  <c r="H160" i="3"/>
  <c r="I160" i="3" s="1"/>
  <c r="H159" i="3"/>
  <c r="I159" i="3" s="1"/>
  <c r="H124" i="3"/>
  <c r="I124" i="3" s="1"/>
  <c r="H118" i="3"/>
  <c r="I118" i="3" s="1"/>
  <c r="J118" i="3" s="1"/>
  <c r="H108" i="3"/>
  <c r="I108" i="3" s="1"/>
  <c r="J108" i="3" s="1"/>
  <c r="X175" i="3"/>
  <c r="Y175" i="3" s="1"/>
  <c r="V111" i="3"/>
  <c r="X111" i="3" s="1"/>
  <c r="Y111" i="3" s="1"/>
  <c r="Z111" i="3" s="1"/>
  <c r="S142" i="3"/>
  <c r="W142" i="3" s="1"/>
  <c r="X142" i="3" s="1"/>
  <c r="Y142" i="3" s="1"/>
  <c r="Z142" i="3" s="1"/>
  <c r="S110" i="3"/>
  <c r="W110" i="3" s="1"/>
  <c r="V154" i="3"/>
  <c r="X167" i="3"/>
  <c r="Y167" i="3" s="1"/>
  <c r="V140" i="3"/>
  <c r="X140" i="3" s="1"/>
  <c r="Y140" i="3" s="1"/>
  <c r="Z140" i="3" s="1"/>
  <c r="V122" i="3"/>
  <c r="X122" i="3" s="1"/>
  <c r="Y122" i="3" s="1"/>
  <c r="Z122" i="3" s="1"/>
  <c r="S139" i="3"/>
  <c r="W139" i="3" s="1"/>
  <c r="X139" i="3" s="1"/>
  <c r="Y139" i="3" s="1"/>
  <c r="Z139" i="3" s="1"/>
  <c r="X118" i="3"/>
  <c r="Y118" i="3" s="1"/>
  <c r="Z118" i="3" s="1"/>
  <c r="V137" i="3"/>
  <c r="X137" i="3" s="1"/>
  <c r="Y137" i="3" s="1"/>
  <c r="Z137" i="3" s="1"/>
  <c r="V127" i="3"/>
  <c r="X127" i="3" s="1"/>
  <c r="Y127" i="3" s="1"/>
  <c r="Z127" i="3" s="1"/>
  <c r="V108" i="3"/>
  <c r="V176" i="3"/>
  <c r="X176" i="3" s="1"/>
  <c r="Y176" i="3" s="1"/>
  <c r="V174" i="3"/>
  <c r="X174" i="3" s="1"/>
  <c r="Y174" i="3" s="1"/>
  <c r="V146" i="3"/>
  <c r="X146" i="3" s="1"/>
  <c r="Y146" i="3" s="1"/>
  <c r="V129" i="3"/>
  <c r="V119" i="3"/>
  <c r="X119" i="3" s="1"/>
  <c r="Y119" i="3" s="1"/>
  <c r="Z119" i="3" s="1"/>
  <c r="V100" i="3"/>
  <c r="X100" i="3" s="1"/>
  <c r="Y100" i="3" s="1"/>
  <c r="Z100" i="3" s="1"/>
  <c r="S136" i="3"/>
  <c r="W136" i="3" s="1"/>
  <c r="X136" i="3" s="1"/>
  <c r="Y136" i="3" s="1"/>
  <c r="Z136" i="3" s="1"/>
  <c r="S104" i="3"/>
  <c r="W104" i="3" s="1"/>
  <c r="X104" i="3" s="1"/>
  <c r="Y104" i="3" s="1"/>
  <c r="Z104" i="3" s="1"/>
  <c r="V171" i="3"/>
  <c r="X171" i="3" s="1"/>
  <c r="Y171" i="3" s="1"/>
  <c r="V124" i="3"/>
  <c r="X124" i="3" s="1"/>
  <c r="Y124" i="3" s="1"/>
  <c r="Z124" i="3" s="1"/>
  <c r="V121" i="3"/>
  <c r="X121" i="3" s="1"/>
  <c r="Y121" i="3" s="1"/>
  <c r="Z121" i="3" s="1"/>
  <c r="V102" i="3"/>
  <c r="X102" i="3" s="1"/>
  <c r="Y102" i="3" s="1"/>
  <c r="Z102" i="3" s="1"/>
  <c r="S132" i="3"/>
  <c r="W132" i="3" s="1"/>
  <c r="X132" i="3" s="1"/>
  <c r="Y132" i="3" s="1"/>
  <c r="Z132" i="3" s="1"/>
  <c r="S103" i="3"/>
  <c r="W103" i="3" s="1"/>
  <c r="X103" i="3" s="1"/>
  <c r="Y103" i="3" s="1"/>
  <c r="Z103" i="3" s="1"/>
  <c r="V26" i="3"/>
  <c r="X26" i="3" s="1"/>
  <c r="Y26" i="3" s="1"/>
  <c r="Z26" i="3" s="1"/>
  <c r="V62" i="3"/>
  <c r="X62" i="3" s="1"/>
  <c r="Y62" i="3" s="1"/>
  <c r="Z62" i="3" s="1"/>
  <c r="S57" i="3"/>
  <c r="W57" i="3" s="1"/>
  <c r="X57" i="3" s="1"/>
  <c r="Y57" i="3" s="1"/>
  <c r="Z57" i="3" s="1"/>
  <c r="S61" i="3"/>
  <c r="W61" i="3" s="1"/>
  <c r="X61" i="3" s="1"/>
  <c r="Y61" i="3" s="1"/>
  <c r="Z61" i="3" s="1"/>
  <c r="V40" i="3"/>
  <c r="V47" i="3"/>
  <c r="X47" i="3" s="1"/>
  <c r="Y47" i="3" s="1"/>
  <c r="Z47" i="3" s="1"/>
  <c r="V8" i="3"/>
  <c r="X8" i="3" s="1"/>
  <c r="Y8" i="3" s="1"/>
  <c r="Z8" i="3" s="1"/>
  <c r="V67" i="3"/>
  <c r="X67" i="3" s="1"/>
  <c r="Y67" i="3" s="1"/>
  <c r="Z67" i="3" s="1"/>
  <c r="V64" i="3"/>
  <c r="V58" i="3"/>
  <c r="X58" i="3" s="1"/>
  <c r="Y58" i="3" s="1"/>
  <c r="Z58" i="3" s="1"/>
  <c r="V52" i="3"/>
  <c r="X52" i="3" s="1"/>
  <c r="Y52" i="3" s="1"/>
  <c r="Z52" i="3" s="1"/>
  <c r="S20" i="3"/>
  <c r="W20" i="3" s="1"/>
  <c r="X20" i="3" s="1"/>
  <c r="Y20" i="3" s="1"/>
  <c r="Z20" i="3" s="1"/>
  <c r="X40" i="3"/>
  <c r="Y40" i="3" s="1"/>
  <c r="Z40" i="3" s="1"/>
  <c r="H15" i="3"/>
  <c r="I15" i="3" s="1"/>
  <c r="J15" i="3" s="1"/>
  <c r="H34" i="3"/>
  <c r="I34" i="3" s="1"/>
  <c r="J34" i="3" s="1"/>
  <c r="H40" i="3"/>
  <c r="I40" i="3" s="1"/>
  <c r="J40" i="3" s="1"/>
  <c r="H11" i="3"/>
  <c r="I11" i="3" s="1"/>
  <c r="J11" i="3" s="1"/>
  <c r="H10" i="3"/>
  <c r="I10" i="3" s="1"/>
  <c r="J10" i="3" s="1"/>
  <c r="H33" i="3"/>
  <c r="I33" i="3" s="1"/>
  <c r="J33" i="3" s="1"/>
  <c r="X23" i="3"/>
  <c r="Y23" i="3" s="1"/>
  <c r="Z23" i="3" s="1"/>
  <c r="V12" i="3"/>
  <c r="X12" i="3" s="1"/>
  <c r="Y12" i="3" s="1"/>
  <c r="Z12" i="3" s="1"/>
  <c r="V28" i="3"/>
  <c r="X28" i="3" s="1"/>
  <c r="Y28" i="3" s="1"/>
  <c r="Z28" i="3" s="1"/>
  <c r="V22" i="3"/>
  <c r="X22" i="3" s="1"/>
  <c r="Y22" i="3" s="1"/>
  <c r="Z22" i="3" s="1"/>
  <c r="V46" i="3"/>
  <c r="X46" i="3" s="1"/>
  <c r="Y46" i="3" s="1"/>
  <c r="Z46" i="3" s="1"/>
  <c r="V18" i="3"/>
  <c r="X18" i="3" s="1"/>
  <c r="Y18" i="3" s="1"/>
  <c r="Z18" i="3" s="1"/>
  <c r="V32" i="3"/>
  <c r="X32" i="3" s="1"/>
  <c r="Y32" i="3" s="1"/>
  <c r="Z32" i="3" s="1"/>
  <c r="V54" i="3"/>
  <c r="X54" i="3" s="1"/>
  <c r="Y54" i="3" s="1"/>
  <c r="Z54" i="3" s="1"/>
  <c r="V56" i="3"/>
  <c r="X56" i="3" s="1"/>
  <c r="Y56" i="3" s="1"/>
  <c r="Z56" i="3" s="1"/>
  <c r="S13" i="3"/>
  <c r="W13" i="3" s="1"/>
  <c r="X13" i="3" s="1"/>
  <c r="Y13" i="3" s="1"/>
  <c r="Z13" i="3" s="1"/>
  <c r="V51" i="3"/>
  <c r="X51" i="3" s="1"/>
  <c r="Y51" i="3" s="1"/>
  <c r="Z51" i="3" s="1"/>
  <c r="H42" i="3"/>
  <c r="I42" i="3" s="1"/>
  <c r="J42" i="3" s="1"/>
  <c r="H18" i="3"/>
  <c r="I18" i="3" s="1"/>
  <c r="J18" i="3" s="1"/>
  <c r="H24" i="3"/>
  <c r="I24" i="3" s="1"/>
  <c r="J24" i="3" s="1"/>
  <c r="H44" i="3"/>
  <c r="I44" i="3" s="1"/>
  <c r="J44" i="3" s="1"/>
  <c r="H14" i="3"/>
  <c r="I14" i="3" s="1"/>
  <c r="J14" i="3" s="1"/>
  <c r="H50" i="3"/>
  <c r="I50" i="3" s="1"/>
  <c r="E31" i="1"/>
  <c r="J31" i="1" s="1"/>
  <c r="K31" i="1" s="1"/>
  <c r="L31" i="1" s="1"/>
  <c r="M31" i="1" s="1"/>
  <c r="N31" i="1" s="1"/>
  <c r="E47" i="1"/>
  <c r="J47" i="1" s="1"/>
  <c r="K47" i="1" s="1"/>
  <c r="L47" i="1" s="1"/>
  <c r="M47" i="1" s="1"/>
  <c r="N47" i="1" s="1"/>
  <c r="B223" i="1"/>
  <c r="E37" i="1"/>
  <c r="J37" i="1" s="1"/>
  <c r="K37" i="1" s="1"/>
  <c r="L37" i="1" s="1"/>
  <c r="M37" i="1" s="1"/>
  <c r="N37" i="1" s="1"/>
  <c r="E39" i="1"/>
  <c r="J39" i="1" s="1"/>
  <c r="K39" i="1" s="1"/>
  <c r="L39" i="1" s="1"/>
  <c r="M39" i="1" s="1"/>
  <c r="N39" i="1" s="1"/>
  <c r="E53" i="1"/>
  <c r="J53" i="1" s="1"/>
  <c r="K53" i="1" s="1"/>
  <c r="L53" i="1" s="1"/>
  <c r="M53" i="1" s="1"/>
  <c r="N53" i="1" s="1"/>
  <c r="E56" i="1"/>
  <c r="J56" i="1" s="1"/>
  <c r="K56" i="1" s="1"/>
  <c r="L56" i="1" s="1"/>
  <c r="M56" i="1" s="1"/>
  <c r="N56" i="1" s="1"/>
  <c r="E62" i="1"/>
  <c r="J62" i="1" s="1"/>
  <c r="K62" i="1" s="1"/>
  <c r="L62" i="1" s="1"/>
  <c r="M62" i="1" s="1"/>
  <c r="N62" i="1" s="1"/>
  <c r="E69" i="1"/>
  <c r="J69" i="1" s="1"/>
  <c r="K69" i="1" s="1"/>
  <c r="L69" i="1" s="1"/>
  <c r="M69" i="1" s="1"/>
  <c r="N69" i="1" s="1"/>
  <c r="E77" i="1"/>
  <c r="J77" i="1" s="1"/>
  <c r="K77" i="1" s="1"/>
  <c r="L77" i="1" s="1"/>
  <c r="M77" i="1" s="1"/>
  <c r="N77" i="1" s="1"/>
  <c r="D223" i="1"/>
  <c r="S19" i="3"/>
  <c r="W19" i="3" s="1"/>
  <c r="V19" i="3"/>
  <c r="S164" i="3"/>
  <c r="W164" i="3" s="1"/>
  <c r="V164" i="3"/>
  <c r="X164" i="3" s="1"/>
  <c r="Y164" i="3" s="1"/>
  <c r="S141" i="3"/>
  <c r="W141" i="3" s="1"/>
  <c r="V141" i="3"/>
  <c r="S123" i="3"/>
  <c r="W123" i="3" s="1"/>
  <c r="V123" i="3"/>
  <c r="S147" i="3"/>
  <c r="W147" i="3" s="1"/>
  <c r="V147" i="3"/>
  <c r="V255" i="3"/>
  <c r="X255" i="3" s="1"/>
  <c r="Y255" i="3" s="1"/>
  <c r="V228" i="3"/>
  <c r="S228" i="3"/>
  <c r="W228" i="3" s="1"/>
  <c r="S221" i="3"/>
  <c r="W221" i="3" s="1"/>
  <c r="V221" i="3"/>
  <c r="S213" i="3"/>
  <c r="W213" i="3" s="1"/>
  <c r="V213" i="3"/>
  <c r="S149" i="3"/>
  <c r="W149" i="3" s="1"/>
  <c r="V149" i="3"/>
  <c r="S130" i="3"/>
  <c r="W130" i="3" s="1"/>
  <c r="V130" i="3"/>
  <c r="S271" i="3"/>
  <c r="W271" i="3" s="1"/>
  <c r="V271" i="3"/>
  <c r="S263" i="3"/>
  <c r="W263" i="3" s="1"/>
  <c r="V263" i="3"/>
  <c r="S247" i="3"/>
  <c r="W247" i="3" s="1"/>
  <c r="V247" i="3"/>
  <c r="S239" i="3"/>
  <c r="W239" i="3" s="1"/>
  <c r="V239" i="3"/>
  <c r="S233" i="3"/>
  <c r="W233" i="3" s="1"/>
  <c r="X233" i="3" s="1"/>
  <c r="Y233" i="3" s="1"/>
  <c r="V233" i="3"/>
  <c r="S74" i="3"/>
  <c r="W74" i="3" s="1"/>
  <c r="V74" i="3"/>
  <c r="V309" i="3"/>
  <c r="X309" i="3" s="1"/>
  <c r="Y309" i="3" s="1"/>
  <c r="Z309" i="3" s="1"/>
  <c r="D213" i="1"/>
  <c r="E213" i="1"/>
  <c r="F15" i="1"/>
  <c r="H15" i="1" s="1"/>
  <c r="J15" i="1" s="1"/>
  <c r="K15" i="1" s="1"/>
  <c r="L15" i="1" s="1"/>
  <c r="M15" i="1" s="1"/>
  <c r="N15" i="1" s="1"/>
  <c r="S14" i="3"/>
  <c r="W14" i="3" s="1"/>
  <c r="V14" i="3"/>
  <c r="H367" i="3"/>
  <c r="I367" i="3" s="1"/>
  <c r="S30" i="3"/>
  <c r="W30" i="3" s="1"/>
  <c r="V30" i="3"/>
  <c r="X30" i="3" s="1"/>
  <c r="Y30" i="3" s="1"/>
  <c r="Z30" i="3" s="1"/>
  <c r="S145" i="3"/>
  <c r="W145" i="3" s="1"/>
  <c r="V145" i="3"/>
  <c r="S116" i="3"/>
  <c r="W116" i="3" s="1"/>
  <c r="V116" i="3"/>
  <c r="S201" i="3"/>
  <c r="W201" i="3" s="1"/>
  <c r="V201" i="3"/>
  <c r="S143" i="3"/>
  <c r="W143" i="3" s="1"/>
  <c r="V143" i="3"/>
  <c r="S114" i="3"/>
  <c r="W114" i="3" s="1"/>
  <c r="V114" i="3"/>
  <c r="S325" i="3"/>
  <c r="W325" i="3" s="1"/>
  <c r="V325" i="3"/>
  <c r="S106" i="3"/>
  <c r="W106" i="3" s="1"/>
  <c r="V106" i="3"/>
  <c r="S340" i="3"/>
  <c r="W340" i="3" s="1"/>
  <c r="V340" i="3"/>
  <c r="H9" i="3"/>
  <c r="I9" i="3" s="1"/>
  <c r="J9" i="3" s="1"/>
  <c r="S195" i="3"/>
  <c r="W195" i="3" s="1"/>
  <c r="V195" i="3"/>
  <c r="V207" i="3"/>
  <c r="S207" i="3"/>
  <c r="W207" i="3" s="1"/>
  <c r="S24" i="3"/>
  <c r="W24" i="3" s="1"/>
  <c r="V24" i="3"/>
  <c r="S105" i="3"/>
  <c r="W105" i="3" s="1"/>
  <c r="V105" i="3"/>
  <c r="V335" i="3"/>
  <c r="X335" i="3" s="1"/>
  <c r="Y335" i="3" s="1"/>
  <c r="F16" i="1"/>
  <c r="H16" i="1" s="1"/>
  <c r="J16" i="1" s="1"/>
  <c r="K16" i="1" s="1"/>
  <c r="L16" i="1" s="1"/>
  <c r="M16" i="1" s="1"/>
  <c r="N16" i="1" s="1"/>
  <c r="X177" i="3"/>
  <c r="Y177" i="3" s="1"/>
  <c r="V172" i="3"/>
  <c r="X172" i="3" s="1"/>
  <c r="Y172" i="3" s="1"/>
  <c r="V170" i="3"/>
  <c r="X170" i="3" s="1"/>
  <c r="Y170" i="3" s="1"/>
  <c r="V168" i="3"/>
  <c r="X168" i="3" s="1"/>
  <c r="Y168" i="3" s="1"/>
  <c r="V166" i="3"/>
  <c r="X166" i="3" s="1"/>
  <c r="Y166" i="3" s="1"/>
  <c r="V153" i="3"/>
  <c r="X153" i="3" s="1"/>
  <c r="Y153" i="3" s="1"/>
  <c r="V151" i="3"/>
  <c r="X151" i="3" s="1"/>
  <c r="Y151" i="3" s="1"/>
  <c r="V125" i="3"/>
  <c r="X125" i="3" s="1"/>
  <c r="Y125" i="3" s="1"/>
  <c r="Z125" i="3" s="1"/>
  <c r="V36" i="3"/>
  <c r="X36" i="3" s="1"/>
  <c r="Y36" i="3" s="1"/>
  <c r="Z36" i="3" s="1"/>
  <c r="S38" i="3"/>
  <c r="W38" i="3" s="1"/>
  <c r="V38" i="3"/>
  <c r="S272" i="3"/>
  <c r="W272" i="3" s="1"/>
  <c r="V272" i="3"/>
  <c r="S264" i="3"/>
  <c r="W264" i="3" s="1"/>
  <c r="V264" i="3"/>
  <c r="S256" i="3"/>
  <c r="W256" i="3" s="1"/>
  <c r="V256" i="3"/>
  <c r="S248" i="3"/>
  <c r="W248" i="3" s="1"/>
  <c r="V248" i="3"/>
  <c r="S222" i="3"/>
  <c r="W222" i="3" s="1"/>
  <c r="V222" i="3"/>
  <c r="S214" i="3"/>
  <c r="W214" i="3" s="1"/>
  <c r="V214" i="3"/>
  <c r="H57" i="3"/>
  <c r="I57" i="3" s="1"/>
  <c r="S79" i="3"/>
  <c r="W79" i="3" s="1"/>
  <c r="V79" i="3"/>
  <c r="S66" i="3"/>
  <c r="W66" i="3" s="1"/>
  <c r="V66" i="3"/>
  <c r="V63" i="3"/>
  <c r="S361" i="3"/>
  <c r="W361" i="3" s="1"/>
  <c r="V361" i="3"/>
  <c r="V358" i="3"/>
  <c r="X358" i="3" s="1"/>
  <c r="Y358" i="3" s="1"/>
  <c r="V356" i="3"/>
  <c r="H140" i="3"/>
  <c r="I140" i="3" s="1"/>
  <c r="H122" i="3"/>
  <c r="I122" i="3" s="1"/>
  <c r="H273" i="3"/>
  <c r="I273" i="3" s="1"/>
  <c r="H266" i="3"/>
  <c r="I266" i="3" s="1"/>
  <c r="H340" i="3"/>
  <c r="I340" i="3" s="1"/>
  <c r="H337" i="3"/>
  <c r="I337" i="3" s="1"/>
  <c r="H323" i="3"/>
  <c r="I323" i="3" s="1"/>
  <c r="H168" i="3"/>
  <c r="I168" i="3" s="1"/>
  <c r="S81" i="3"/>
  <c r="W81" i="3" s="1"/>
  <c r="V81" i="3"/>
  <c r="H171" i="3"/>
  <c r="I171" i="3" s="1"/>
  <c r="H205" i="3"/>
  <c r="I205" i="3" s="1"/>
  <c r="H174" i="3"/>
  <c r="I174" i="3" s="1"/>
  <c r="V173" i="3"/>
  <c r="X173" i="3" s="1"/>
  <c r="Y173" i="3" s="1"/>
  <c r="X152" i="3"/>
  <c r="Y152" i="3" s="1"/>
  <c r="X150" i="3"/>
  <c r="Y150" i="3" s="1"/>
  <c r="X135" i="3"/>
  <c r="Y135" i="3" s="1"/>
  <c r="Z135" i="3" s="1"/>
  <c r="V133" i="3"/>
  <c r="X133" i="3" s="1"/>
  <c r="Y133" i="3" s="1"/>
  <c r="Z133" i="3" s="1"/>
  <c r="X126" i="3"/>
  <c r="Y126" i="3" s="1"/>
  <c r="Z126" i="3" s="1"/>
  <c r="V223" i="3"/>
  <c r="V203" i="3"/>
  <c r="X203" i="3" s="1"/>
  <c r="Y203" i="3" s="1"/>
  <c r="Z203" i="3" s="1"/>
  <c r="S70" i="3"/>
  <c r="W70" i="3" s="1"/>
  <c r="V70" i="3"/>
  <c r="S59" i="3"/>
  <c r="W59" i="3" s="1"/>
  <c r="V59" i="3"/>
  <c r="S368" i="3"/>
  <c r="W368" i="3" s="1"/>
  <c r="V368" i="3"/>
  <c r="S365" i="3"/>
  <c r="W365" i="3" s="1"/>
  <c r="V365" i="3"/>
  <c r="S363" i="3"/>
  <c r="W363" i="3" s="1"/>
  <c r="V363" i="3"/>
  <c r="X363" i="3" s="1"/>
  <c r="Y363" i="3" s="1"/>
  <c r="X321" i="3"/>
  <c r="Y321" i="3" s="1"/>
  <c r="Z321" i="3" s="1"/>
  <c r="X154" i="3"/>
  <c r="Y154" i="3" s="1"/>
  <c r="H310" i="3"/>
  <c r="I310" i="3" s="1"/>
  <c r="J310" i="3" s="1"/>
  <c r="X148" i="3"/>
  <c r="Y148" i="3" s="1"/>
  <c r="H28" i="3"/>
  <c r="I28" i="3" s="1"/>
  <c r="J28" i="3" s="1"/>
  <c r="H201" i="3"/>
  <c r="I201" i="3" s="1"/>
  <c r="F14" i="1"/>
  <c r="H14" i="1" s="1"/>
  <c r="J14" i="1" s="1"/>
  <c r="X165" i="3"/>
  <c r="Y165" i="3" s="1"/>
  <c r="X128" i="3"/>
  <c r="Y128" i="3" s="1"/>
  <c r="Z128" i="3" s="1"/>
  <c r="X108" i="3"/>
  <c r="Y108" i="3" s="1"/>
  <c r="Z108" i="3" s="1"/>
  <c r="S334" i="3"/>
  <c r="W334" i="3" s="1"/>
  <c r="X334" i="3" s="1"/>
  <c r="Y334" i="3" s="1"/>
  <c r="V334" i="3"/>
  <c r="H27" i="3"/>
  <c r="I27" i="3" s="1"/>
  <c r="J27" i="3" s="1"/>
  <c r="H204" i="3"/>
  <c r="I204" i="3" s="1"/>
  <c r="H200" i="3"/>
  <c r="I200" i="3" s="1"/>
  <c r="S208" i="3"/>
  <c r="W208" i="3" s="1"/>
  <c r="X208" i="3" s="1"/>
  <c r="Y208" i="3" s="1"/>
  <c r="Z208" i="3" s="1"/>
  <c r="E38" i="1"/>
  <c r="J38" i="1" s="1"/>
  <c r="K38" i="1" s="1"/>
  <c r="L38" i="1" s="1"/>
  <c r="M38" i="1" s="1"/>
  <c r="N38" i="1" s="1"/>
  <c r="E63" i="1"/>
  <c r="J63" i="1" s="1"/>
  <c r="K63" i="1" s="1"/>
  <c r="L63" i="1" s="1"/>
  <c r="M63" i="1" s="1"/>
  <c r="N63" i="1" s="1"/>
  <c r="H173" i="3"/>
  <c r="I173" i="3" s="1"/>
  <c r="S77" i="3"/>
  <c r="W77" i="3" s="1"/>
  <c r="V77" i="3"/>
  <c r="V370" i="3"/>
  <c r="X370" i="3" s="1"/>
  <c r="Y370" i="3" s="1"/>
  <c r="H138" i="3"/>
  <c r="I138" i="3" s="1"/>
  <c r="H252" i="3"/>
  <c r="I252" i="3" s="1"/>
  <c r="S50" i="3"/>
  <c r="W50" i="3" s="1"/>
  <c r="V50" i="3"/>
  <c r="X129" i="3"/>
  <c r="Y129" i="3" s="1"/>
  <c r="Z129" i="3" s="1"/>
  <c r="S68" i="3"/>
  <c r="W68" i="3" s="1"/>
  <c r="V68" i="3"/>
  <c r="V44" i="3"/>
  <c r="X44" i="3" s="1"/>
  <c r="Y44" i="3" s="1"/>
  <c r="Z44" i="3" s="1"/>
  <c r="V301" i="3"/>
  <c r="X301" i="3" s="1"/>
  <c r="Y301" i="3" s="1"/>
  <c r="Z301" i="3" s="1"/>
  <c r="S15" i="3"/>
  <c r="W15" i="3" s="1"/>
  <c r="V15" i="3"/>
  <c r="S273" i="3"/>
  <c r="W273" i="3" s="1"/>
  <c r="V273" i="3"/>
  <c r="S265" i="3"/>
  <c r="W265" i="3" s="1"/>
  <c r="V265" i="3"/>
  <c r="S257" i="3"/>
  <c r="W257" i="3" s="1"/>
  <c r="V257" i="3"/>
  <c r="S249" i="3"/>
  <c r="W249" i="3" s="1"/>
  <c r="V249" i="3"/>
  <c r="S241" i="3"/>
  <c r="W241" i="3" s="1"/>
  <c r="V241" i="3"/>
  <c r="S235" i="3"/>
  <c r="W235" i="3" s="1"/>
  <c r="V235" i="3"/>
  <c r="S190" i="3"/>
  <c r="W190" i="3" s="1"/>
  <c r="V190" i="3"/>
  <c r="S72" i="3"/>
  <c r="W72" i="3" s="1"/>
  <c r="V72" i="3"/>
  <c r="S48" i="3"/>
  <c r="W48" i="3" s="1"/>
  <c r="V48" i="3"/>
  <c r="H365" i="3"/>
  <c r="I365" i="3" s="1"/>
  <c r="H327" i="3"/>
  <c r="I327" i="3" s="1"/>
  <c r="X109" i="3"/>
  <c r="Y109" i="3" s="1"/>
  <c r="Z109" i="3" s="1"/>
  <c r="X107" i="3"/>
  <c r="Y107" i="3" s="1"/>
  <c r="Z107" i="3" s="1"/>
  <c r="V276" i="3"/>
  <c r="X276" i="3" s="1"/>
  <c r="Y276" i="3" s="1"/>
  <c r="V268" i="3"/>
  <c r="V260" i="3"/>
  <c r="V252" i="3"/>
  <c r="X252" i="3" s="1"/>
  <c r="Y252" i="3" s="1"/>
  <c r="V244" i="3"/>
  <c r="X244" i="3" s="1"/>
  <c r="Y244" i="3" s="1"/>
  <c r="X21" i="3"/>
  <c r="Y21" i="3" s="1"/>
  <c r="Z21" i="3" s="1"/>
  <c r="E57" i="1"/>
  <c r="J57" i="1" s="1"/>
  <c r="K57" i="1" s="1"/>
  <c r="L57" i="1" s="1"/>
  <c r="M57" i="1" s="1"/>
  <c r="N57" i="1" s="1"/>
  <c r="E65" i="1"/>
  <c r="J65" i="1" s="1"/>
  <c r="K65" i="1" s="1"/>
  <c r="L65" i="1" s="1"/>
  <c r="M65" i="1" s="1"/>
  <c r="N65" i="1" s="1"/>
  <c r="H86" i="3"/>
  <c r="I86" i="3" s="1"/>
  <c r="H72" i="3"/>
  <c r="I72" i="3" s="1"/>
  <c r="H65" i="3"/>
  <c r="I65" i="3" s="1"/>
  <c r="H61" i="3"/>
  <c r="I61" i="3" s="1"/>
  <c r="H157" i="3"/>
  <c r="I157" i="3" s="1"/>
  <c r="H142" i="3"/>
  <c r="I142" i="3" s="1"/>
  <c r="H277" i="3"/>
  <c r="I277" i="3" s="1"/>
  <c r="H270" i="3"/>
  <c r="I270" i="3" s="1"/>
  <c r="H245" i="3"/>
  <c r="I245" i="3" s="1"/>
  <c r="H238" i="3"/>
  <c r="I238" i="3" s="1"/>
  <c r="H357" i="3"/>
  <c r="I357" i="3" s="1"/>
  <c r="H344" i="3"/>
  <c r="I344" i="3" s="1"/>
  <c r="H341" i="3"/>
  <c r="I341" i="3" s="1"/>
  <c r="H328" i="3"/>
  <c r="I328" i="3" s="1"/>
  <c r="H303" i="3"/>
  <c r="I303" i="3" s="1"/>
  <c r="J303" i="3" s="1"/>
  <c r="H296" i="3"/>
  <c r="I296" i="3" s="1"/>
  <c r="J296" i="3" s="1"/>
  <c r="X60" i="3"/>
  <c r="Y60" i="3" s="1"/>
  <c r="Z60" i="3" s="1"/>
  <c r="X372" i="3"/>
  <c r="Y372" i="3" s="1"/>
  <c r="X364" i="3"/>
  <c r="Y364" i="3" s="1"/>
  <c r="S49" i="3"/>
  <c r="W49" i="3" s="1"/>
  <c r="X49" i="3" s="1"/>
  <c r="Y49" i="3" s="1"/>
  <c r="Z49" i="3" s="1"/>
  <c r="X110" i="3"/>
  <c r="Y110" i="3" s="1"/>
  <c r="Z110" i="3" s="1"/>
  <c r="X101" i="3"/>
  <c r="Y101" i="3" s="1"/>
  <c r="Z101" i="3" s="1"/>
  <c r="V338" i="3"/>
  <c r="X338" i="3" s="1"/>
  <c r="Y338" i="3" s="1"/>
  <c r="H22" i="3"/>
  <c r="I22" i="3" s="1"/>
  <c r="J22" i="3" s="1"/>
  <c r="H19" i="3"/>
  <c r="I19" i="3" s="1"/>
  <c r="J19" i="3" s="1"/>
  <c r="V42" i="3"/>
  <c r="X42" i="3" s="1"/>
  <c r="Y42" i="3" s="1"/>
  <c r="Z42" i="3" s="1"/>
  <c r="V34" i="3"/>
  <c r="X34" i="3" s="1"/>
  <c r="Y34" i="3" s="1"/>
  <c r="Z34" i="3" s="1"/>
  <c r="E67" i="1"/>
  <c r="J67" i="1" s="1"/>
  <c r="K67" i="1" s="1"/>
  <c r="L67" i="1" s="1"/>
  <c r="M67" i="1" s="1"/>
  <c r="N67" i="1" s="1"/>
  <c r="H80" i="3"/>
  <c r="I80" i="3" s="1"/>
  <c r="H73" i="3"/>
  <c r="I73" i="3" s="1"/>
  <c r="H69" i="3"/>
  <c r="I69" i="3" s="1"/>
  <c r="H62" i="3"/>
  <c r="I62" i="3" s="1"/>
  <c r="H49" i="3"/>
  <c r="I49" i="3" s="1"/>
  <c r="H149" i="3"/>
  <c r="I149" i="3" s="1"/>
  <c r="X86" i="3"/>
  <c r="Y86" i="3" s="1"/>
  <c r="V55" i="3"/>
  <c r="X55" i="3" s="1"/>
  <c r="Y55" i="3" s="1"/>
  <c r="Z55" i="3" s="1"/>
  <c r="H136" i="3"/>
  <c r="I136" i="3" s="1"/>
  <c r="H128" i="3"/>
  <c r="I128" i="3" s="1"/>
  <c r="H120" i="3"/>
  <c r="I120" i="3" s="1"/>
  <c r="J120" i="3" s="1"/>
  <c r="H112" i="3"/>
  <c r="I112" i="3" s="1"/>
  <c r="J112" i="3" s="1"/>
  <c r="H104" i="3"/>
  <c r="I104" i="3" s="1"/>
  <c r="J104" i="3" s="1"/>
  <c r="H253" i="3"/>
  <c r="I253" i="3" s="1"/>
  <c r="H246" i="3"/>
  <c r="I246" i="3" s="1"/>
  <c r="H348" i="3"/>
  <c r="I348" i="3" s="1"/>
  <c r="H345" i="3"/>
  <c r="I345" i="3" s="1"/>
  <c r="H311" i="3"/>
  <c r="I311" i="3" s="1"/>
  <c r="H304" i="3"/>
  <c r="I304" i="3" s="1"/>
  <c r="J304" i="3" s="1"/>
  <c r="V341" i="3"/>
  <c r="X341" i="3" s="1"/>
  <c r="Y341" i="3" s="1"/>
  <c r="V337" i="3"/>
  <c r="X337" i="3" s="1"/>
  <c r="Y337" i="3" s="1"/>
  <c r="V336" i="3"/>
  <c r="X336" i="3" s="1"/>
  <c r="Y336" i="3" s="1"/>
  <c r="V330" i="3"/>
  <c r="X330" i="3" s="1"/>
  <c r="Y330" i="3" s="1"/>
  <c r="Z330" i="3" s="1"/>
  <c r="V328" i="3"/>
  <c r="X328" i="3" s="1"/>
  <c r="Y328" i="3" s="1"/>
  <c r="Z328" i="3" s="1"/>
  <c r="V322" i="3"/>
  <c r="X322" i="3" s="1"/>
  <c r="Y322" i="3" s="1"/>
  <c r="Z322" i="3" s="1"/>
  <c r="H333" i="3"/>
  <c r="I333" i="3" s="1"/>
  <c r="X212" i="3"/>
  <c r="Y212" i="3" s="1"/>
  <c r="X198" i="3"/>
  <c r="Y198" i="3" s="1"/>
  <c r="Z198" i="3" s="1"/>
  <c r="V188" i="3"/>
  <c r="X188" i="3" s="1"/>
  <c r="Y188" i="3" s="1"/>
  <c r="Z188" i="3" s="1"/>
  <c r="H199" i="3"/>
  <c r="I199" i="3" s="1"/>
  <c r="J199" i="3" s="1"/>
  <c r="H195" i="3"/>
  <c r="I195" i="3" s="1"/>
  <c r="J195" i="3" s="1"/>
  <c r="H194" i="3"/>
  <c r="I194" i="3" s="1"/>
  <c r="J194" i="3" s="1"/>
  <c r="H193" i="3"/>
  <c r="I193" i="3" s="1"/>
  <c r="J193" i="3" s="1"/>
  <c r="H191" i="3"/>
  <c r="I191" i="3" s="1"/>
  <c r="J191" i="3" s="1"/>
  <c r="H275" i="3"/>
  <c r="I275" i="3" s="1"/>
  <c r="H271" i="3"/>
  <c r="I271" i="3" s="1"/>
  <c r="H267" i="3"/>
  <c r="I267" i="3" s="1"/>
  <c r="H263" i="3"/>
  <c r="I263" i="3" s="1"/>
  <c r="H259" i="3"/>
  <c r="I259" i="3" s="1"/>
  <c r="H255" i="3"/>
  <c r="I255" i="3" s="1"/>
  <c r="H251" i="3"/>
  <c r="I251" i="3" s="1"/>
  <c r="H247" i="3"/>
  <c r="I247" i="3" s="1"/>
  <c r="H243" i="3"/>
  <c r="I243" i="3" s="1"/>
  <c r="H239" i="3"/>
  <c r="I239" i="3" s="1"/>
  <c r="H235" i="3"/>
  <c r="I235" i="3" s="1"/>
  <c r="H231" i="3"/>
  <c r="I231" i="3" s="1"/>
  <c r="X297" i="3"/>
  <c r="Y297" i="3" s="1"/>
  <c r="Z297" i="3" s="1"/>
  <c r="X355" i="3"/>
  <c r="Y355" i="3" s="1"/>
  <c r="X366" i="3"/>
  <c r="Y366" i="3" s="1"/>
  <c r="X359" i="3"/>
  <c r="Y359" i="3" s="1"/>
  <c r="X295" i="3"/>
  <c r="Y295" i="3" s="1"/>
  <c r="Z295" i="3" s="1"/>
  <c r="V354" i="3"/>
  <c r="V353" i="3"/>
  <c r="X353" i="3" s="1"/>
  <c r="Y353" i="3" s="1"/>
  <c r="V352" i="3"/>
  <c r="X352" i="3" s="1"/>
  <c r="Y352" i="3" s="1"/>
  <c r="V351" i="3"/>
  <c r="X351" i="3" s="1"/>
  <c r="Y351" i="3" s="1"/>
  <c r="V350" i="3"/>
  <c r="V349" i="3"/>
  <c r="X349" i="3" s="1"/>
  <c r="Y349" i="3" s="1"/>
  <c r="V348" i="3"/>
  <c r="X348" i="3" s="1"/>
  <c r="Y348" i="3" s="1"/>
  <c r="V347" i="3"/>
  <c r="X347" i="3" s="1"/>
  <c r="Y347" i="3" s="1"/>
  <c r="V346" i="3"/>
  <c r="X346" i="3" s="1"/>
  <c r="Y346" i="3" s="1"/>
  <c r="V345" i="3"/>
  <c r="X345" i="3" s="1"/>
  <c r="Y345" i="3" s="1"/>
  <c r="V344" i="3"/>
  <c r="X344" i="3" s="1"/>
  <c r="Y344" i="3" s="1"/>
  <c r="V343" i="3"/>
  <c r="X343" i="3" s="1"/>
  <c r="Y343" i="3" s="1"/>
  <c r="V342" i="3"/>
  <c r="X339" i="3"/>
  <c r="Y339" i="3" s="1"/>
  <c r="V329" i="3"/>
  <c r="X329" i="3" s="1"/>
  <c r="Y329" i="3" s="1"/>
  <c r="Z329" i="3" s="1"/>
  <c r="X326" i="3"/>
  <c r="Y326" i="3" s="1"/>
  <c r="Z326" i="3" s="1"/>
  <c r="V324" i="3"/>
  <c r="X324" i="3" s="1"/>
  <c r="Y324" i="3" s="1"/>
  <c r="Z324" i="3" s="1"/>
  <c r="V317" i="3"/>
  <c r="X317" i="3" s="1"/>
  <c r="Y317" i="3" s="1"/>
  <c r="Z317" i="3" s="1"/>
  <c r="V314" i="3"/>
  <c r="X314" i="3" s="1"/>
  <c r="Y314" i="3" s="1"/>
  <c r="Z314" i="3" s="1"/>
  <c r="X313" i="3"/>
  <c r="Y313" i="3" s="1"/>
  <c r="Z313" i="3" s="1"/>
  <c r="V312" i="3"/>
  <c r="X312" i="3" s="1"/>
  <c r="Y312" i="3" s="1"/>
  <c r="Z312" i="3" s="1"/>
  <c r="V306" i="3"/>
  <c r="X306" i="3" s="1"/>
  <c r="Y306" i="3" s="1"/>
  <c r="Z306" i="3" s="1"/>
  <c r="V305" i="3"/>
  <c r="X305" i="3" s="1"/>
  <c r="Y305" i="3" s="1"/>
  <c r="Z305" i="3" s="1"/>
  <c r="X304" i="3"/>
  <c r="Y304" i="3" s="1"/>
  <c r="Z304" i="3" s="1"/>
  <c r="X315" i="3"/>
  <c r="Y315" i="3" s="1"/>
  <c r="Z315" i="3" s="1"/>
  <c r="X320" i="3"/>
  <c r="Y320" i="3" s="1"/>
  <c r="Z320" i="3" s="1"/>
  <c r="X319" i="3"/>
  <c r="Y319" i="3" s="1"/>
  <c r="Z319" i="3" s="1"/>
  <c r="X242" i="3"/>
  <c r="Y242" i="3" s="1"/>
  <c r="X220" i="3"/>
  <c r="Y220" i="3" s="1"/>
  <c r="H293" i="3"/>
  <c r="I293" i="3" s="1"/>
  <c r="H329" i="3"/>
  <c r="I329" i="3" s="1"/>
  <c r="H325" i="3"/>
  <c r="I325" i="3" s="1"/>
  <c r="H321" i="3"/>
  <c r="I321" i="3" s="1"/>
  <c r="H317" i="3"/>
  <c r="I317" i="3" s="1"/>
  <c r="H313" i="3"/>
  <c r="I313" i="3" s="1"/>
  <c r="H309" i="3"/>
  <c r="I309" i="3" s="1"/>
  <c r="J309" i="3" s="1"/>
  <c r="H305" i="3"/>
  <c r="I305" i="3" s="1"/>
  <c r="J305" i="3" s="1"/>
  <c r="H301" i="3"/>
  <c r="I301" i="3" s="1"/>
  <c r="J301" i="3" s="1"/>
  <c r="H297" i="3"/>
  <c r="I297" i="3" s="1"/>
  <c r="J297" i="3" s="1"/>
  <c r="H190" i="3"/>
  <c r="I190" i="3" s="1"/>
  <c r="J190" i="3" s="1"/>
  <c r="E28" i="1"/>
  <c r="J28" i="1" s="1"/>
  <c r="K28" i="1" s="1"/>
  <c r="L28" i="1" s="1"/>
  <c r="M28" i="1" s="1"/>
  <c r="N28" i="1" s="1"/>
  <c r="E30" i="1"/>
  <c r="J30" i="1" s="1"/>
  <c r="K30" i="1" s="1"/>
  <c r="L30" i="1" s="1"/>
  <c r="M30" i="1" s="1"/>
  <c r="N30" i="1" s="1"/>
  <c r="E36" i="1"/>
  <c r="J36" i="1" s="1"/>
  <c r="K36" i="1" s="1"/>
  <c r="L36" i="1" s="1"/>
  <c r="M36" i="1" s="1"/>
  <c r="N36" i="1" s="1"/>
  <c r="E117" i="1"/>
  <c r="J117" i="1" s="1"/>
  <c r="K117" i="1" s="1"/>
  <c r="L117" i="1" s="1"/>
  <c r="M117" i="1" s="1"/>
  <c r="N117" i="1" s="1"/>
  <c r="E48" i="1"/>
  <c r="J48" i="1" s="1"/>
  <c r="K48" i="1" s="1"/>
  <c r="L48" i="1" s="1"/>
  <c r="M48" i="1" s="1"/>
  <c r="N48" i="1" s="1"/>
  <c r="E54" i="1"/>
  <c r="J54" i="1" s="1"/>
  <c r="K54" i="1" s="1"/>
  <c r="L54" i="1" s="1"/>
  <c r="M54" i="1" s="1"/>
  <c r="N54" i="1" s="1"/>
  <c r="E102" i="1"/>
  <c r="J102" i="1" s="1"/>
  <c r="K102" i="1" s="1"/>
  <c r="L102" i="1" s="1"/>
  <c r="M102" i="1" s="1"/>
  <c r="N102" i="1" s="1"/>
  <c r="E110" i="1"/>
  <c r="J110" i="1" s="1"/>
  <c r="K110" i="1" s="1"/>
  <c r="L110" i="1" s="1"/>
  <c r="M110" i="1" s="1"/>
  <c r="N110" i="1" s="1"/>
  <c r="E106" i="1"/>
  <c r="J106" i="1" s="1"/>
  <c r="K106" i="1" s="1"/>
  <c r="L106" i="1" s="1"/>
  <c r="M106" i="1" s="1"/>
  <c r="N106" i="1" s="1"/>
  <c r="E101" i="1"/>
  <c r="J101" i="1" s="1"/>
  <c r="K101" i="1" s="1"/>
  <c r="L101" i="1" s="1"/>
  <c r="M101" i="1" s="1"/>
  <c r="N101" i="1" s="1"/>
  <c r="E113" i="1"/>
  <c r="J113" i="1" s="1"/>
  <c r="K113" i="1" s="1"/>
  <c r="L113" i="1" s="1"/>
  <c r="M113" i="1" s="1"/>
  <c r="N113" i="1" s="1"/>
  <c r="E116" i="1"/>
  <c r="J116" i="1" s="1"/>
  <c r="K116" i="1" s="1"/>
  <c r="L116" i="1" s="1"/>
  <c r="M116" i="1" s="1"/>
  <c r="N116" i="1" s="1"/>
  <c r="E109" i="1"/>
  <c r="J109" i="1" s="1"/>
  <c r="K109" i="1" s="1"/>
  <c r="L109" i="1" s="1"/>
  <c r="M109" i="1" s="1"/>
  <c r="N109" i="1" s="1"/>
  <c r="E40" i="1"/>
  <c r="J40" i="1" s="1"/>
  <c r="K40" i="1" s="1"/>
  <c r="L40" i="1" s="1"/>
  <c r="M40" i="1" s="1"/>
  <c r="N40" i="1" s="1"/>
  <c r="E42" i="1"/>
  <c r="J42" i="1" s="1"/>
  <c r="K42" i="1" s="1"/>
  <c r="L42" i="1" s="1"/>
  <c r="M42" i="1" s="1"/>
  <c r="N42" i="1" s="1"/>
  <c r="E46" i="1"/>
  <c r="J46" i="1" s="1"/>
  <c r="K46" i="1" s="1"/>
  <c r="L46" i="1" s="1"/>
  <c r="M46" i="1" s="1"/>
  <c r="N46" i="1" s="1"/>
  <c r="E61" i="1"/>
  <c r="J61" i="1" s="1"/>
  <c r="K61" i="1" s="1"/>
  <c r="L61" i="1" s="1"/>
  <c r="M61" i="1" s="1"/>
  <c r="N61" i="1" s="1"/>
  <c r="E73" i="1"/>
  <c r="J73" i="1" s="1"/>
  <c r="K73" i="1" s="1"/>
  <c r="L73" i="1" s="1"/>
  <c r="M73" i="1" s="1"/>
  <c r="N73" i="1" s="1"/>
  <c r="E75" i="1"/>
  <c r="J75" i="1" s="1"/>
  <c r="K75" i="1" s="1"/>
  <c r="L75" i="1" s="1"/>
  <c r="M75" i="1" s="1"/>
  <c r="N75" i="1" s="1"/>
  <c r="E112" i="1"/>
  <c r="J112" i="1" s="1"/>
  <c r="K112" i="1" s="1"/>
  <c r="L112" i="1" s="1"/>
  <c r="M112" i="1" s="1"/>
  <c r="N112" i="1" s="1"/>
  <c r="E108" i="1"/>
  <c r="J108" i="1" s="1"/>
  <c r="K108" i="1" s="1"/>
  <c r="L108" i="1" s="1"/>
  <c r="M108" i="1" s="1"/>
  <c r="N108" i="1" s="1"/>
  <c r="E105" i="1"/>
  <c r="J105" i="1" s="1"/>
  <c r="K105" i="1" s="1"/>
  <c r="L105" i="1" s="1"/>
  <c r="M105" i="1" s="1"/>
  <c r="N105" i="1" s="1"/>
  <c r="E100" i="1"/>
  <c r="J100" i="1" s="1"/>
  <c r="K100" i="1" s="1"/>
  <c r="L100" i="1" s="1"/>
  <c r="M100" i="1" s="1"/>
  <c r="N100" i="1" s="1"/>
  <c r="E98" i="1"/>
  <c r="J98" i="1" s="1"/>
  <c r="K98" i="1" s="1"/>
  <c r="L98" i="1" s="1"/>
  <c r="M98" i="1" s="1"/>
  <c r="N98" i="1" s="1"/>
  <c r="E96" i="1"/>
  <c r="J96" i="1" s="1"/>
  <c r="K96" i="1" s="1"/>
  <c r="L96" i="1" s="1"/>
  <c r="M96" i="1" s="1"/>
  <c r="N96" i="1" s="1"/>
  <c r="E94" i="1"/>
  <c r="J94" i="1" s="1"/>
  <c r="K94" i="1" s="1"/>
  <c r="L94" i="1" s="1"/>
  <c r="M94" i="1" s="1"/>
  <c r="N94" i="1" s="1"/>
  <c r="E92" i="1"/>
  <c r="J92" i="1" s="1"/>
  <c r="K92" i="1" s="1"/>
  <c r="L92" i="1" s="1"/>
  <c r="M92" i="1" s="1"/>
  <c r="N92" i="1" s="1"/>
  <c r="E90" i="1"/>
  <c r="J90" i="1" s="1"/>
  <c r="K90" i="1" s="1"/>
  <c r="L90" i="1" s="1"/>
  <c r="M90" i="1" s="1"/>
  <c r="N90" i="1" s="1"/>
  <c r="E88" i="1"/>
  <c r="J88" i="1" s="1"/>
  <c r="K88" i="1" s="1"/>
  <c r="L88" i="1" s="1"/>
  <c r="M88" i="1" s="1"/>
  <c r="N88" i="1" s="1"/>
  <c r="E86" i="1"/>
  <c r="J86" i="1" s="1"/>
  <c r="K86" i="1" s="1"/>
  <c r="L86" i="1" s="1"/>
  <c r="M86" i="1" s="1"/>
  <c r="N86" i="1" s="1"/>
  <c r="E84" i="1"/>
  <c r="J84" i="1" s="1"/>
  <c r="K84" i="1" s="1"/>
  <c r="L84" i="1" s="1"/>
  <c r="M84" i="1" s="1"/>
  <c r="N84" i="1" s="1"/>
  <c r="E82" i="1"/>
  <c r="J82" i="1" s="1"/>
  <c r="K82" i="1" s="1"/>
  <c r="L82" i="1" s="1"/>
  <c r="M82" i="1" s="1"/>
  <c r="N82" i="1" s="1"/>
  <c r="E80" i="1"/>
  <c r="J80" i="1" s="1"/>
  <c r="K80" i="1" s="1"/>
  <c r="L80" i="1" s="1"/>
  <c r="M80" i="1" s="1"/>
  <c r="N80" i="1" s="1"/>
  <c r="E44" i="1"/>
  <c r="J44" i="1" s="1"/>
  <c r="K44" i="1" s="1"/>
  <c r="L44" i="1" s="1"/>
  <c r="M44" i="1" s="1"/>
  <c r="N44" i="1" s="1"/>
  <c r="E50" i="1"/>
  <c r="J50" i="1" s="1"/>
  <c r="K50" i="1" s="1"/>
  <c r="L50" i="1" s="1"/>
  <c r="M50" i="1" s="1"/>
  <c r="N50" i="1" s="1"/>
  <c r="E52" i="1"/>
  <c r="J52" i="1" s="1"/>
  <c r="K52" i="1" s="1"/>
  <c r="L52" i="1" s="1"/>
  <c r="M52" i="1" s="1"/>
  <c r="N52" i="1" s="1"/>
  <c r="E59" i="1"/>
  <c r="J59" i="1" s="1"/>
  <c r="K59" i="1" s="1"/>
  <c r="L59" i="1" s="1"/>
  <c r="M59" i="1" s="1"/>
  <c r="N59" i="1" s="1"/>
  <c r="E118" i="1"/>
  <c r="J118" i="1" s="1"/>
  <c r="K118" i="1" s="1"/>
  <c r="L118" i="1" s="1"/>
  <c r="M118" i="1" s="1"/>
  <c r="N118" i="1" s="1"/>
  <c r="E114" i="1"/>
  <c r="J114" i="1" s="1"/>
  <c r="K114" i="1" s="1"/>
  <c r="L114" i="1" s="1"/>
  <c r="M114" i="1" s="1"/>
  <c r="N114" i="1" s="1"/>
  <c r="E55" i="1"/>
  <c r="J55" i="1" s="1"/>
  <c r="K55" i="1" s="1"/>
  <c r="L55" i="1" s="1"/>
  <c r="M55" i="1" s="1"/>
  <c r="N55" i="1" s="1"/>
  <c r="E104" i="1"/>
  <c r="J104" i="1" s="1"/>
  <c r="K104" i="1" s="1"/>
  <c r="L104" i="1" s="1"/>
  <c r="M104" i="1" s="1"/>
  <c r="E76" i="1"/>
  <c r="J76" i="1" s="1"/>
  <c r="K76" i="1" s="1"/>
  <c r="L76" i="1" s="1"/>
  <c r="M76" i="1" s="1"/>
  <c r="N76" i="1" s="1"/>
  <c r="E119" i="1"/>
  <c r="J119" i="1" s="1"/>
  <c r="K119" i="1" s="1"/>
  <c r="L119" i="1" s="1"/>
  <c r="M119" i="1" s="1"/>
  <c r="N119" i="1" s="1"/>
  <c r="E115" i="1"/>
  <c r="J115" i="1" s="1"/>
  <c r="K115" i="1" s="1"/>
  <c r="L115" i="1" s="1"/>
  <c r="M115" i="1" s="1"/>
  <c r="N115" i="1" s="1"/>
  <c r="E111" i="1"/>
  <c r="J111" i="1" s="1"/>
  <c r="K111" i="1" s="1"/>
  <c r="L111" i="1" s="1"/>
  <c r="M111" i="1" s="1"/>
  <c r="N111" i="1" s="1"/>
  <c r="E107" i="1"/>
  <c r="J107" i="1" s="1"/>
  <c r="K107" i="1" s="1"/>
  <c r="L107" i="1" s="1"/>
  <c r="M107" i="1" s="1"/>
  <c r="N107" i="1" s="1"/>
  <c r="E103" i="1"/>
  <c r="J103" i="1" s="1"/>
  <c r="K103" i="1" s="1"/>
  <c r="L103" i="1" s="1"/>
  <c r="M103" i="1" s="1"/>
  <c r="N103" i="1" s="1"/>
  <c r="E26" i="1"/>
  <c r="J26" i="1" s="1"/>
  <c r="K26" i="1" s="1"/>
  <c r="L26" i="1" s="1"/>
  <c r="M26" i="1" s="1"/>
  <c r="N26" i="1" s="1"/>
  <c r="E32" i="1"/>
  <c r="J32" i="1" s="1"/>
  <c r="K32" i="1" s="1"/>
  <c r="L32" i="1" s="1"/>
  <c r="M32" i="1" s="1"/>
  <c r="N32" i="1" s="1"/>
  <c r="E34" i="1"/>
  <c r="J34" i="1" s="1"/>
  <c r="K34" i="1" s="1"/>
  <c r="L34" i="1" s="1"/>
  <c r="M34" i="1" s="1"/>
  <c r="N34" i="1" s="1"/>
  <c r="X298" i="3"/>
  <c r="Y298" i="3" s="1"/>
  <c r="Z298" i="3" s="1"/>
  <c r="S163" i="3"/>
  <c r="W163" i="3" s="1"/>
  <c r="V163" i="3"/>
  <c r="S162" i="3"/>
  <c r="W162" i="3" s="1"/>
  <c r="V162" i="3"/>
  <c r="S159" i="3"/>
  <c r="W159" i="3" s="1"/>
  <c r="V159" i="3"/>
  <c r="S157" i="3"/>
  <c r="W157" i="3" s="1"/>
  <c r="V157" i="3"/>
  <c r="S155" i="3"/>
  <c r="W155" i="3" s="1"/>
  <c r="V155" i="3"/>
  <c r="S33" i="3"/>
  <c r="W33" i="3" s="1"/>
  <c r="X33" i="3" s="1"/>
  <c r="Y33" i="3" s="1"/>
  <c r="Z33" i="3" s="1"/>
  <c r="S9" i="3"/>
  <c r="W9" i="3" s="1"/>
  <c r="X9" i="3" s="1"/>
  <c r="Y9" i="3" s="1"/>
  <c r="Z9" i="3" s="1"/>
  <c r="S161" i="3"/>
  <c r="W161" i="3" s="1"/>
  <c r="X161" i="3" s="1"/>
  <c r="Y161" i="3" s="1"/>
  <c r="C216" i="1"/>
  <c r="D216" i="1"/>
  <c r="C214" i="1"/>
  <c r="D214" i="1"/>
  <c r="S98" i="3"/>
  <c r="W98" i="3" s="1"/>
  <c r="V98" i="3"/>
  <c r="S160" i="3"/>
  <c r="W160" i="3" s="1"/>
  <c r="V160" i="3"/>
  <c r="S158" i="3"/>
  <c r="W158" i="3" s="1"/>
  <c r="V158" i="3"/>
  <c r="S156" i="3"/>
  <c r="W156" i="3" s="1"/>
  <c r="V156" i="3"/>
  <c r="X354" i="3"/>
  <c r="Y354" i="3" s="1"/>
  <c r="X350" i="3"/>
  <c r="Y350" i="3" s="1"/>
  <c r="X342" i="3"/>
  <c r="Y342" i="3" s="1"/>
  <c r="S333" i="3"/>
  <c r="W333" i="3" s="1"/>
  <c r="V333" i="3"/>
  <c r="S332" i="3"/>
  <c r="W332" i="3" s="1"/>
  <c r="V332" i="3"/>
  <c r="V302" i="3"/>
  <c r="X302" i="3" s="1"/>
  <c r="Y302" i="3" s="1"/>
  <c r="Z302" i="3" s="1"/>
  <c r="V300" i="3"/>
  <c r="X300" i="3" s="1"/>
  <c r="Y300" i="3" s="1"/>
  <c r="Z300" i="3" s="1"/>
  <c r="V296" i="3"/>
  <c r="X296" i="3" s="1"/>
  <c r="Y296" i="3" s="1"/>
  <c r="Z296" i="3" s="1"/>
  <c r="V240" i="3"/>
  <c r="X240" i="3" s="1"/>
  <c r="Y240" i="3" s="1"/>
  <c r="X238" i="3"/>
  <c r="Y238" i="3" s="1"/>
  <c r="V236" i="3"/>
  <c r="X236" i="3" s="1"/>
  <c r="Y236" i="3" s="1"/>
  <c r="V234" i="3"/>
  <c r="X234" i="3" s="1"/>
  <c r="Y234" i="3" s="1"/>
  <c r="X232" i="3"/>
  <c r="Y232" i="3" s="1"/>
  <c r="V230" i="3"/>
  <c r="X230" i="3" s="1"/>
  <c r="Y230" i="3" s="1"/>
  <c r="V226" i="3"/>
  <c r="X226" i="3" s="1"/>
  <c r="Y226" i="3" s="1"/>
  <c r="V224" i="3"/>
  <c r="X224" i="3" s="1"/>
  <c r="Y224" i="3" s="1"/>
  <c r="V218" i="3"/>
  <c r="X218" i="3" s="1"/>
  <c r="Y218" i="3" s="1"/>
  <c r="V210" i="3"/>
  <c r="X210" i="3" s="1"/>
  <c r="Y210" i="3" s="1"/>
  <c r="Z210" i="3" s="1"/>
  <c r="V206" i="3"/>
  <c r="X206" i="3" s="1"/>
  <c r="Y206" i="3" s="1"/>
  <c r="Z206" i="3" s="1"/>
  <c r="V202" i="3"/>
  <c r="X202" i="3" s="1"/>
  <c r="Y202" i="3" s="1"/>
  <c r="Z202" i="3" s="1"/>
  <c r="X200" i="3"/>
  <c r="Y200" i="3" s="1"/>
  <c r="Z200" i="3" s="1"/>
  <c r="V199" i="3"/>
  <c r="X199" i="3" s="1"/>
  <c r="Y199" i="3" s="1"/>
  <c r="Z199" i="3" s="1"/>
  <c r="V196" i="3"/>
  <c r="X196" i="3" s="1"/>
  <c r="Y196" i="3" s="1"/>
  <c r="Z196" i="3" s="1"/>
  <c r="V193" i="3"/>
  <c r="X193" i="3" s="1"/>
  <c r="Y193" i="3" s="1"/>
  <c r="Z193" i="3" s="1"/>
  <c r="V191" i="3"/>
  <c r="X191" i="3" s="1"/>
  <c r="Y191" i="3" s="1"/>
  <c r="Z191" i="3" s="1"/>
  <c r="V189" i="3"/>
  <c r="X189" i="3" s="1"/>
  <c r="Y189" i="3" s="1"/>
  <c r="Z189" i="3" s="1"/>
  <c r="V45" i="3"/>
  <c r="X45" i="3" s="1"/>
  <c r="Y45" i="3" s="1"/>
  <c r="Z45" i="3" s="1"/>
  <c r="V43" i="3"/>
  <c r="X43" i="3" s="1"/>
  <c r="Y43" i="3" s="1"/>
  <c r="Z43" i="3" s="1"/>
  <c r="V41" i="3"/>
  <c r="X41" i="3" s="1"/>
  <c r="Y41" i="3" s="1"/>
  <c r="Z41" i="3" s="1"/>
  <c r="V39" i="3"/>
  <c r="X39" i="3" s="1"/>
  <c r="Y39" i="3" s="1"/>
  <c r="Z39" i="3" s="1"/>
  <c r="V37" i="3"/>
  <c r="X37" i="3" s="1"/>
  <c r="Y37" i="3" s="1"/>
  <c r="Z37" i="3" s="1"/>
  <c r="V35" i="3"/>
  <c r="X35" i="3" s="1"/>
  <c r="Y35" i="3" s="1"/>
  <c r="Z35" i="3" s="1"/>
  <c r="V31" i="3"/>
  <c r="X31" i="3" s="1"/>
  <c r="Y31" i="3" s="1"/>
  <c r="Z31" i="3" s="1"/>
  <c r="V29" i="3"/>
  <c r="X29" i="3" s="1"/>
  <c r="Y29" i="3" s="1"/>
  <c r="Z29" i="3" s="1"/>
  <c r="V27" i="3"/>
  <c r="X27" i="3" s="1"/>
  <c r="Y27" i="3" s="1"/>
  <c r="Z27" i="3" s="1"/>
  <c r="V25" i="3"/>
  <c r="X25" i="3" s="1"/>
  <c r="Y25" i="3" s="1"/>
  <c r="Z25" i="3" s="1"/>
  <c r="V11" i="3"/>
  <c r="X11" i="3" s="1"/>
  <c r="Y11" i="3" s="1"/>
  <c r="Z11" i="3" s="1"/>
  <c r="S17" i="3"/>
  <c r="W17" i="3" s="1"/>
  <c r="V17" i="3"/>
  <c r="X274" i="3"/>
  <c r="Y274" i="3" s="1"/>
  <c r="X260" i="3"/>
  <c r="Y260" i="3" s="1"/>
  <c r="X215" i="3"/>
  <c r="Y215" i="3" s="1"/>
  <c r="E99" i="1"/>
  <c r="J99" i="1" s="1"/>
  <c r="K99" i="1" s="1"/>
  <c r="L99" i="1" s="1"/>
  <c r="M99" i="1" s="1"/>
  <c r="N99" i="1" s="1"/>
  <c r="E97" i="1"/>
  <c r="J97" i="1" s="1"/>
  <c r="K97" i="1" s="1"/>
  <c r="L97" i="1" s="1"/>
  <c r="M97" i="1" s="1"/>
  <c r="N97" i="1" s="1"/>
  <c r="E95" i="1"/>
  <c r="J95" i="1" s="1"/>
  <c r="K95" i="1" s="1"/>
  <c r="L95" i="1" s="1"/>
  <c r="M95" i="1" s="1"/>
  <c r="N95" i="1" s="1"/>
  <c r="E93" i="1"/>
  <c r="J93" i="1" s="1"/>
  <c r="K93" i="1" s="1"/>
  <c r="L93" i="1" s="1"/>
  <c r="M93" i="1" s="1"/>
  <c r="N93" i="1" s="1"/>
  <c r="E91" i="1"/>
  <c r="J91" i="1" s="1"/>
  <c r="K91" i="1" s="1"/>
  <c r="L91" i="1" s="1"/>
  <c r="M91" i="1" s="1"/>
  <c r="N91" i="1" s="1"/>
  <c r="E89" i="1"/>
  <c r="J89" i="1" s="1"/>
  <c r="K89" i="1" s="1"/>
  <c r="L89" i="1" s="1"/>
  <c r="M89" i="1" s="1"/>
  <c r="N89" i="1" s="1"/>
  <c r="E87" i="1"/>
  <c r="J87" i="1" s="1"/>
  <c r="K87" i="1" s="1"/>
  <c r="L87" i="1" s="1"/>
  <c r="M87" i="1" s="1"/>
  <c r="N87" i="1" s="1"/>
  <c r="E85" i="1"/>
  <c r="J85" i="1" s="1"/>
  <c r="K85" i="1" s="1"/>
  <c r="L85" i="1" s="1"/>
  <c r="M85" i="1" s="1"/>
  <c r="N85" i="1" s="1"/>
  <c r="E83" i="1"/>
  <c r="J83" i="1" s="1"/>
  <c r="K83" i="1" s="1"/>
  <c r="L83" i="1" s="1"/>
  <c r="M83" i="1" s="1"/>
  <c r="N83" i="1" s="1"/>
  <c r="E81" i="1"/>
  <c r="J81" i="1" s="1"/>
  <c r="K81" i="1" s="1"/>
  <c r="L81" i="1" s="1"/>
  <c r="M81" i="1" s="1"/>
  <c r="N81" i="1" s="1"/>
  <c r="E79" i="1"/>
  <c r="J79" i="1" s="1"/>
  <c r="K79" i="1" s="1"/>
  <c r="L79" i="1" s="1"/>
  <c r="M79" i="1" s="1"/>
  <c r="N79" i="1" s="1"/>
  <c r="X84" i="3"/>
  <c r="Y84" i="3" s="1"/>
  <c r="X82" i="3"/>
  <c r="Y82" i="3" s="1"/>
  <c r="X80" i="3"/>
  <c r="Y80" i="3" s="1"/>
  <c r="X78" i="3"/>
  <c r="Y78" i="3" s="1"/>
  <c r="X64" i="3"/>
  <c r="Y64" i="3" s="1"/>
  <c r="Z64" i="3" s="1"/>
  <c r="X367" i="3"/>
  <c r="Y367" i="3" s="1"/>
  <c r="X356" i="3"/>
  <c r="Y356" i="3" s="1"/>
  <c r="X277" i="3"/>
  <c r="Y277" i="3" s="1"/>
  <c r="X275" i="3"/>
  <c r="Y275" i="3" s="1"/>
  <c r="X270" i="3"/>
  <c r="Y270" i="3" s="1"/>
  <c r="X269" i="3"/>
  <c r="Y269" i="3" s="1"/>
  <c r="X268" i="3"/>
  <c r="Y268" i="3" s="1"/>
  <c r="X267" i="3"/>
  <c r="Y267" i="3" s="1"/>
  <c r="X266" i="3"/>
  <c r="Y266" i="3" s="1"/>
  <c r="X258" i="3"/>
  <c r="Y258" i="3" s="1"/>
  <c r="X254" i="3"/>
  <c r="Y254" i="3" s="1"/>
  <c r="X250" i="3"/>
  <c r="Y250" i="3" s="1"/>
  <c r="X237" i="3"/>
  <c r="Y237" i="3" s="1"/>
  <c r="X231" i="3"/>
  <c r="Y231" i="3" s="1"/>
  <c r="X225" i="3"/>
  <c r="Y225" i="3" s="1"/>
  <c r="X223" i="3"/>
  <c r="Y223" i="3" s="1"/>
  <c r="X219" i="3"/>
  <c r="Y219" i="3" s="1"/>
  <c r="X261" i="3"/>
  <c r="Y261" i="3" s="1"/>
  <c r="X259" i="3"/>
  <c r="Y259" i="3" s="1"/>
  <c r="X257" i="3"/>
  <c r="Y257" i="3" s="1"/>
  <c r="X251" i="3"/>
  <c r="Y251" i="3" s="1"/>
  <c r="X243" i="3"/>
  <c r="Y243" i="3" s="1"/>
  <c r="X235" i="3"/>
  <c r="Y235" i="3" s="1"/>
  <c r="X216" i="3"/>
  <c r="Y216" i="3" s="1"/>
  <c r="X209" i="3"/>
  <c r="Y209" i="3" s="1"/>
  <c r="Z209" i="3" s="1"/>
  <c r="E78" i="1"/>
  <c r="J78" i="1" s="1"/>
  <c r="X83" i="3"/>
  <c r="Y83" i="3" s="1"/>
  <c r="X75" i="3"/>
  <c r="Y75" i="3" s="1"/>
  <c r="X69" i="3"/>
  <c r="Y69" i="3" s="1"/>
  <c r="Z69" i="3" s="1"/>
  <c r="X65" i="3"/>
  <c r="Y65" i="3" s="1"/>
  <c r="Z65" i="3" s="1"/>
  <c r="X63" i="3"/>
  <c r="Y63" i="3" s="1"/>
  <c r="Z63" i="3" s="1"/>
  <c r="X53" i="3"/>
  <c r="Y53" i="3" s="1"/>
  <c r="Z53" i="3" s="1"/>
  <c r="X247" i="3" l="1"/>
  <c r="Y247" i="3" s="1"/>
  <c r="X273" i="3"/>
  <c r="Y273" i="3" s="1"/>
  <c r="X221" i="3"/>
  <c r="Y221" i="3" s="1"/>
  <c r="F215" i="1"/>
  <c r="H215" i="1" s="1"/>
  <c r="X105" i="3"/>
  <c r="Y105" i="3" s="1"/>
  <c r="Z105" i="3" s="1"/>
  <c r="X66" i="3"/>
  <c r="Y66" i="3" s="1"/>
  <c r="Z66" i="3" s="1"/>
  <c r="X74" i="3"/>
  <c r="Y74" i="3" s="1"/>
  <c r="N104" i="1"/>
  <c r="F214" i="1"/>
  <c r="H214" i="1" s="1"/>
  <c r="X195" i="3"/>
  <c r="Y195" i="3" s="1"/>
  <c r="Z195" i="3" s="1"/>
  <c r="X222" i="3"/>
  <c r="Y222" i="3" s="1"/>
  <c r="X272" i="3"/>
  <c r="Y272" i="3" s="1"/>
  <c r="X145" i="3"/>
  <c r="Y145" i="3" s="1"/>
  <c r="Z145" i="3" s="1"/>
  <c r="X265" i="3"/>
  <c r="Y265" i="3" s="1"/>
  <c r="X70" i="3"/>
  <c r="Y70" i="3" s="1"/>
  <c r="X365" i="3"/>
  <c r="Y365" i="3" s="1"/>
  <c r="J293" i="3"/>
  <c r="I380" i="3"/>
  <c r="J188" i="3"/>
  <c r="J412" i="3" s="1"/>
  <c r="J413" i="3" s="1"/>
  <c r="E419" i="3" s="1"/>
  <c r="E420" i="3" s="1"/>
  <c r="I279" i="3"/>
  <c r="X361" i="3"/>
  <c r="Y361" i="3" s="1"/>
  <c r="X228" i="3"/>
  <c r="Y228" i="3" s="1"/>
  <c r="X325" i="3"/>
  <c r="Y325" i="3" s="1"/>
  <c r="Z325" i="3" s="1"/>
  <c r="X256" i="3"/>
  <c r="Y256" i="3" s="1"/>
  <c r="X271" i="3"/>
  <c r="Y271" i="3" s="1"/>
  <c r="X248" i="3"/>
  <c r="Y248" i="3" s="1"/>
  <c r="X264" i="3"/>
  <c r="Y264" i="3" s="1"/>
  <c r="X239" i="3"/>
  <c r="Y239" i="3" s="1"/>
  <c r="X263" i="3"/>
  <c r="Y263" i="3" s="1"/>
  <c r="X201" i="3"/>
  <c r="Y201" i="3" s="1"/>
  <c r="Z201" i="3" s="1"/>
  <c r="X214" i="3"/>
  <c r="Y214" i="3" s="1"/>
  <c r="X213" i="3"/>
  <c r="Y213" i="3" s="1"/>
  <c r="X249" i="3"/>
  <c r="Y249" i="3" s="1"/>
  <c r="X340" i="3"/>
  <c r="Y340" i="3" s="1"/>
  <c r="F216" i="1"/>
  <c r="H216" i="1" s="1"/>
  <c r="X77" i="3"/>
  <c r="Y77" i="3" s="1"/>
  <c r="X79" i="3"/>
  <c r="Y79" i="3" s="1"/>
  <c r="F213" i="1"/>
  <c r="H213" i="1" s="1"/>
  <c r="E223" i="1"/>
  <c r="X190" i="3"/>
  <c r="Y190" i="3" s="1"/>
  <c r="Z190" i="3" s="1"/>
  <c r="X241" i="3"/>
  <c r="Y241" i="3" s="1"/>
  <c r="X81" i="3"/>
  <c r="Y81" i="3" s="1"/>
  <c r="X207" i="3"/>
  <c r="Y207" i="3" s="1"/>
  <c r="Z207" i="3" s="1"/>
  <c r="X106" i="3"/>
  <c r="Y106" i="3" s="1"/>
  <c r="Z106" i="3" s="1"/>
  <c r="X147" i="3"/>
  <c r="Y147" i="3" s="1"/>
  <c r="X123" i="3"/>
  <c r="Y123" i="3" s="1"/>
  <c r="Z123" i="3" s="1"/>
  <c r="I179" i="3"/>
  <c r="X143" i="3"/>
  <c r="Y143" i="3" s="1"/>
  <c r="Z143" i="3" s="1"/>
  <c r="X149" i="3"/>
  <c r="Y149" i="3" s="1"/>
  <c r="X141" i="3"/>
  <c r="Y141" i="3" s="1"/>
  <c r="Z141" i="3" s="1"/>
  <c r="X59" i="3"/>
  <c r="Y59" i="3" s="1"/>
  <c r="Z59" i="3" s="1"/>
  <c r="X48" i="3"/>
  <c r="Y48" i="3" s="1"/>
  <c r="Z48" i="3" s="1"/>
  <c r="X19" i="3"/>
  <c r="Y19" i="3" s="1"/>
  <c r="Z19" i="3" s="1"/>
  <c r="X68" i="3"/>
  <c r="Y68" i="3" s="1"/>
  <c r="Z68" i="3" s="1"/>
  <c r="X72" i="3"/>
  <c r="Y72" i="3" s="1"/>
  <c r="X50" i="3"/>
  <c r="Y50" i="3" s="1"/>
  <c r="Z50" i="3" s="1"/>
  <c r="X38" i="3"/>
  <c r="Y38" i="3" s="1"/>
  <c r="Z38" i="3" s="1"/>
  <c r="X24" i="3"/>
  <c r="Y24" i="3" s="1"/>
  <c r="Z24" i="3" s="1"/>
  <c r="X14" i="3"/>
  <c r="Y14" i="3" s="1"/>
  <c r="Z14" i="3" s="1"/>
  <c r="X17" i="3"/>
  <c r="Y17" i="3" s="1"/>
  <c r="Z17" i="3" s="1"/>
  <c r="X15" i="3"/>
  <c r="Y15" i="3" s="1"/>
  <c r="Z15" i="3" s="1"/>
  <c r="X116" i="3"/>
  <c r="Y116" i="3" s="1"/>
  <c r="Z116" i="3" s="1"/>
  <c r="X155" i="3"/>
  <c r="Y155" i="3" s="1"/>
  <c r="X130" i="3"/>
  <c r="Y130" i="3" s="1"/>
  <c r="Z130" i="3" s="1"/>
  <c r="X368" i="3"/>
  <c r="Y368" i="3" s="1"/>
  <c r="X157" i="3"/>
  <c r="Y157" i="3" s="1"/>
  <c r="X159" i="3"/>
  <c r="Y159" i="3" s="1"/>
  <c r="I89" i="3"/>
  <c r="X114" i="3"/>
  <c r="Y114" i="3" s="1"/>
  <c r="Z114" i="3" s="1"/>
  <c r="X332" i="3"/>
  <c r="Y332" i="3" s="1"/>
  <c r="X333" i="3"/>
  <c r="Y333" i="3" s="1"/>
  <c r="E197" i="1"/>
  <c r="E198" i="1" s="1"/>
  <c r="J20" i="1"/>
  <c r="K20" i="1" s="1"/>
  <c r="L20" i="1" s="1"/>
  <c r="M20" i="1" s="1"/>
  <c r="N20" i="1" s="1"/>
  <c r="X156" i="3"/>
  <c r="Y156" i="3" s="1"/>
  <c r="X158" i="3"/>
  <c r="Y158" i="3" s="1"/>
  <c r="X160" i="3"/>
  <c r="Y160" i="3" s="1"/>
  <c r="X98" i="3"/>
  <c r="Y98" i="3" s="1"/>
  <c r="Z98" i="3" s="1"/>
  <c r="X162" i="3"/>
  <c r="Y162" i="3" s="1"/>
  <c r="X163" i="3"/>
  <c r="Y163" i="3" s="1"/>
  <c r="H18" i="1"/>
  <c r="K78" i="1"/>
  <c r="J197" i="1"/>
  <c r="H217" i="1" l="1"/>
  <c r="H218" i="1" s="1"/>
  <c r="E384" i="3"/>
  <c r="E385" i="3" s="1"/>
  <c r="E386" i="3" s="1"/>
  <c r="E387" i="3" s="1"/>
  <c r="Z379" i="3"/>
  <c r="I419" i="3" s="1"/>
  <c r="I420" i="3" s="1"/>
  <c r="J428" i="3" s="1"/>
  <c r="E390" i="1"/>
  <c r="Y379" i="3"/>
  <c r="I384" i="3" s="1"/>
  <c r="I385" i="3" s="1"/>
  <c r="I386" i="3" s="1"/>
  <c r="H19" i="1"/>
  <c r="D202" i="1" s="1"/>
  <c r="C403" i="1" s="1"/>
  <c r="J18" i="1"/>
  <c r="K18" i="1" s="1"/>
  <c r="L18" i="1" s="1"/>
  <c r="M18" i="1" s="1"/>
  <c r="N18" i="1" s="1"/>
  <c r="L78" i="1"/>
  <c r="K197" i="1"/>
  <c r="B394" i="1" l="1"/>
  <c r="C404" i="1" s="1"/>
  <c r="C413" i="1" s="1"/>
  <c r="I428" i="3"/>
  <c r="I429" i="3" s="1"/>
  <c r="I430" i="3" s="1"/>
  <c r="I431" i="3" s="1"/>
  <c r="I432" i="3" s="1"/>
  <c r="I433" i="3" s="1"/>
  <c r="I434" i="3" s="1"/>
  <c r="I435" i="3" s="1"/>
  <c r="I436" i="3" s="1"/>
  <c r="I437" i="3" s="1"/>
  <c r="I438" i="3" s="1"/>
  <c r="I387" i="3"/>
  <c r="C428" i="3" s="1"/>
  <c r="B428" i="3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J429" i="3"/>
  <c r="J430" i="3" s="1"/>
  <c r="J431" i="3" s="1"/>
  <c r="J432" i="3" s="1"/>
  <c r="J433" i="3" s="1"/>
  <c r="J434" i="3" s="1"/>
  <c r="J435" i="3" s="1"/>
  <c r="J436" i="3" s="1"/>
  <c r="J437" i="3" s="1"/>
  <c r="J438" i="3" s="1"/>
  <c r="J442" i="3" s="1"/>
  <c r="G11" i="4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J441" i="3"/>
  <c r="C412" i="1"/>
  <c r="M78" i="1"/>
  <c r="M197" i="1" s="1"/>
  <c r="L197" i="1"/>
  <c r="C405" i="1" l="1"/>
  <c r="C409" i="1" s="1"/>
  <c r="C419" i="1" s="1"/>
  <c r="J443" i="3"/>
  <c r="J448" i="3" s="1"/>
  <c r="H34" i="4" s="1"/>
  <c r="C429" i="3"/>
  <c r="C430" i="3" s="1"/>
  <c r="C431" i="3" s="1"/>
  <c r="C432" i="3" s="1"/>
  <c r="C433" i="3" s="1"/>
  <c r="C434" i="3" s="1"/>
  <c r="C435" i="3" s="1"/>
  <c r="C436" i="3" s="1"/>
  <c r="C437" i="3" s="1"/>
  <c r="C438" i="3" s="1"/>
  <c r="C442" i="3" s="1"/>
  <c r="C441" i="3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H11" i="4"/>
  <c r="C11" i="4"/>
  <c r="N78" i="1"/>
  <c r="M198" i="1"/>
  <c r="C414" i="1" l="1"/>
  <c r="N197" i="1"/>
  <c r="N198" i="1" s="1"/>
  <c r="N201" i="1" s="1"/>
  <c r="N202" i="1" s="1"/>
  <c r="C443" i="3"/>
  <c r="C448" i="3" s="1"/>
  <c r="C34" i="4" s="1"/>
  <c r="C28" i="4"/>
  <c r="H28" i="4"/>
  <c r="F39" i="4" s="1"/>
  <c r="A39" i="4" l="1"/>
  <c r="C12" i="4"/>
  <c r="C13" i="4" s="1"/>
  <c r="C14" i="4" s="1"/>
  <c r="C15" i="4" s="1"/>
  <c r="C16" i="4" s="1"/>
  <c r="C17" i="4" s="1"/>
  <c r="C18" i="4" s="1"/>
  <c r="C19" i="4" s="1"/>
  <c r="C20" i="4" s="1"/>
  <c r="C21" i="4" s="1"/>
  <c r="H12" i="4"/>
  <c r="H13" i="4" s="1"/>
  <c r="H14" i="4" s="1"/>
  <c r="H15" i="4" s="1"/>
  <c r="H16" i="4" s="1"/>
  <c r="H17" i="4" s="1"/>
  <c r="H18" i="4" s="1"/>
  <c r="H19" i="4" s="1"/>
  <c r="H20" i="4" s="1"/>
  <c r="H21" i="4" s="1"/>
</calcChain>
</file>

<file path=xl/sharedStrings.xml><?xml version="1.0" encoding="utf-8"?>
<sst xmlns="http://schemas.openxmlformats.org/spreadsheetml/2006/main" count="627" uniqueCount="198">
  <si>
    <t>PSME</t>
  </si>
  <si>
    <t>****************************************************************************</t>
  </si>
  <si>
    <t>Size Now (cm)</t>
  </si>
  <si>
    <t>Biomass now (grams)</t>
  </si>
  <si>
    <t>Total Biomass</t>
  </si>
  <si>
    <t>DBHclass</t>
  </si>
  <si>
    <t>(class mid-point)</t>
  </si>
  <si>
    <t>Bark/Bole</t>
  </si>
  <si>
    <t>Roots</t>
  </si>
  <si>
    <t>Leaf/Branch</t>
  </si>
  <si>
    <t>Total</t>
  </si>
  <si>
    <t>#stems</t>
  </si>
  <si>
    <t>(Mg)=10^6 g</t>
  </si>
  <si>
    <t>10-20cm</t>
  </si>
  <si>
    <t>20-30cm</t>
  </si>
  <si>
    <t>30-40cm</t>
  </si>
  <si>
    <t>40-50cm</t>
  </si>
  <si>
    <t>DBH (cm)</t>
  </si>
  <si>
    <t>Ten years Ago:</t>
  </si>
  <si>
    <t>Biomass now</t>
  </si>
  <si>
    <t>Biomass then</t>
  </si>
  <si>
    <t>Difference</t>
  </si>
  <si>
    <t xml:space="preserve">Biomass </t>
  </si>
  <si>
    <t>accum./yr</t>
  </si>
  <si>
    <t>Mg/ha/yr</t>
  </si>
  <si>
    <t>Carbon</t>
  </si>
  <si>
    <t>Mg C/ha/yr</t>
  </si>
  <si>
    <t>BIOMASS NOW</t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</si>
  <si>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(big trees) Mg</t>
    </r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</si>
  <si>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(big trees) Mg/ha</t>
    </r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</si>
  <si>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(big trees + small trees) Mg/ha</t>
    </r>
  </si>
  <si>
    <t>Size ten years</t>
  </si>
  <si>
    <t>Ago (cm)</t>
  </si>
  <si>
    <t>BIOMASS TEN YEARS AGO</t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</si>
  <si>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(big trees) Mg</t>
    </r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</si>
  <si>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(big trees) Mg/ha</t>
    </r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</si>
  <si>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(big trees + small trees) Mg/ha</t>
    </r>
  </si>
  <si>
    <t>Carbon Accumulation</t>
  </si>
  <si>
    <t>in Living Trees</t>
  </si>
  <si>
    <t>Piece #</t>
  </si>
  <si>
    <t>Large Diameter</t>
  </si>
  <si>
    <t>Samll diameter</t>
  </si>
  <si>
    <t>Length (m)</t>
  </si>
  <si>
    <t>Decay class</t>
  </si>
  <si>
    <t>cm</t>
  </si>
  <si>
    <t>m</t>
  </si>
  <si>
    <t>Lg diameter</t>
  </si>
  <si>
    <t>sm diameter</t>
  </si>
  <si>
    <t>length</t>
  </si>
  <si>
    <t>decay class</t>
  </si>
  <si>
    <t>Biomass</t>
  </si>
  <si>
    <t>Basal Area (cm^2)</t>
  </si>
  <si>
    <t xml:space="preserve">Large </t>
  </si>
  <si>
    <t>Small</t>
  </si>
  <si>
    <t>Log Vol</t>
  </si>
  <si>
    <t>(cm^3)</t>
  </si>
  <si>
    <t>(m^3)</t>
  </si>
  <si>
    <t>Total Log volume (m^3/0.2ha)</t>
  </si>
  <si>
    <t>Total Log volume (m^3/ha)</t>
  </si>
  <si>
    <t>Assume Log Density of 0.4 g/cm^3</t>
  </si>
  <si>
    <t>This translates to 400 kg/m^3</t>
  </si>
  <si>
    <t>Total Log Biomass (Mg/ha)</t>
  </si>
  <si>
    <t>Or 0.4 Mg/m^3</t>
  </si>
  <si>
    <t>All calculations based on allometric equations for PSME</t>
  </si>
  <si>
    <t>How has log biomass changed over the last 10 years?</t>
  </si>
  <si>
    <t>Assume a decay rate of 3%/year</t>
  </si>
  <si>
    <t>Year</t>
  </si>
  <si>
    <t>Total Carbon in Logs (Mg C/ha)</t>
  </si>
  <si>
    <t>Carbon Present in the forest (Mg C/ha)</t>
  </si>
  <si>
    <t>Woody</t>
  </si>
  <si>
    <t>Debris</t>
  </si>
  <si>
    <t>Carbon now</t>
  </si>
  <si>
    <t>Carbon then</t>
  </si>
  <si>
    <t xml:space="preserve">Live </t>
  </si>
  <si>
    <t>Trees</t>
  </si>
  <si>
    <t>Equations from Harmon et al. Ecol Apps. 6:641-642</t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</si>
  <si>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(little trees) Mg  ===&gt;</t>
    </r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</si>
  <si>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(little trees)Mg/ha ==&gt;</t>
    </r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</si>
  <si>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(little trees) Mg  ==&gt;</t>
    </r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</si>
  <si>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(little trees)Mg/ha=&gt;</t>
    </r>
  </si>
  <si>
    <t>SUMMARY</t>
  </si>
  <si>
    <t xml:space="preserve">  Mg/ha</t>
  </si>
  <si>
    <t xml:space="preserve"> Mg C /ha</t>
  </si>
  <si>
    <t>WOODY DEBRIS DATA</t>
  </si>
  <si>
    <t>How has the mass of carbon storred in logs changed over the last 10 years?</t>
  </si>
  <si>
    <t>Carbon Loss</t>
  </si>
  <si>
    <t>from Woody Debris</t>
  </si>
  <si>
    <t>Mg C/ha/yr  =====&gt;</t>
  </si>
  <si>
    <t>Mg C/ha/yr =====&gt;</t>
  </si>
  <si>
    <t xml:space="preserve">NET RESULT IS AN </t>
  </si>
  <si>
    <t xml:space="preserve">ACCUMULATION OF </t>
  </si>
  <si>
    <t xml:space="preserve"> Mg C /ha/yr</t>
  </si>
  <si>
    <t>FINAL SUMMARY</t>
  </si>
  <si>
    <t>Ref. For wood density: Harmon 1992.PNW-GTR-280, Figure 9</t>
  </si>
  <si>
    <t>0.8 ha</t>
  </si>
  <si>
    <t>Data from four 0.2 ha plots (total area 0.8ha)</t>
  </si>
  <si>
    <t>Data from four 0.1 ha plots</t>
  </si>
  <si>
    <t>Total area = 0.4 ha</t>
  </si>
  <si>
    <t>Total Diam. Increment over 10 years (cm) =</t>
  </si>
  <si>
    <t>Total Diam</t>
  </si>
  <si>
    <t>Inc. over 10 yrs.</t>
  </si>
  <si>
    <t xml:space="preserve">For each plot, these data come 1/4th of the 0.2 ha plot (0.05 ha).  </t>
  </si>
  <si>
    <t>Species</t>
  </si>
  <si>
    <t>Plot ID (i.e., interior 1)</t>
  </si>
  <si>
    <t>FOR A FOREST OF THIS TYPE, I'D EXPECT A NET</t>
  </si>
  <si>
    <t>ACCUMULATION RATE OF ABOUT 1 - 2 Mg C/ha/yr.</t>
  </si>
  <si>
    <t>Blanchard Mt.</t>
  </si>
  <si>
    <t>10 to 20</t>
  </si>
  <si>
    <t>20 to 30</t>
  </si>
  <si>
    <t>30 to 40</t>
  </si>
  <si>
    <t>40 to 50</t>
  </si>
  <si>
    <t>Blanchard Mt. Data</t>
  </si>
  <si>
    <t>sum of all trees</t>
  </si>
  <si>
    <t>Snag Data</t>
  </si>
  <si>
    <t>dbh (cm)</t>
  </si>
  <si>
    <t>Measured</t>
  </si>
  <si>
    <t>Estimated</t>
  </si>
  <si>
    <t>Calculated</t>
  </si>
  <si>
    <t>height (m)</t>
  </si>
  <si>
    <t>top dia</t>
  </si>
  <si>
    <t>DBH</t>
  </si>
  <si>
    <t>Top</t>
  </si>
  <si>
    <t>Canopy height (m)</t>
  </si>
  <si>
    <t>Snag Vol</t>
  </si>
  <si>
    <t>Convertion from board feet (Scribner log scale) to mass of carbon using the following conversion factors.</t>
  </si>
  <si>
    <t>cubic foot volume = 0.234 * scribner bd ft</t>
  </si>
  <si>
    <t>cubic meters volume = 0.028 * cubic feet volume</t>
  </si>
  <si>
    <t>organic matter mass = 0.43 Mg/m^3 * cubic meter volume</t>
  </si>
  <si>
    <t>carbon mass = 0.52 * organic matter mass</t>
  </si>
  <si>
    <t>All conversion factors from: Harmon ME, Harmon JM, Ferrell WK, Brooks D (1996) Modeling carbon stores in Oregon and Washington</t>
  </si>
  <si>
    <t>forest products: 1900-1992. Climate Change 33:521-550</t>
  </si>
  <si>
    <t>Assume that Merchantable Biomass is about 50% of Total Biomass</t>
  </si>
  <si>
    <t>Board Feet</t>
  </si>
  <si>
    <t>$ value</t>
  </si>
  <si>
    <t xml:space="preserve">Merchantable </t>
  </si>
  <si>
    <t>Scribner</t>
  </si>
  <si>
    <t>@300$ per</t>
  </si>
  <si>
    <t>Biomass (Mg)</t>
  </si>
  <si>
    <t>m^3</t>
  </si>
  <si>
    <t>ft^3</t>
  </si>
  <si>
    <t>log scale</t>
  </si>
  <si>
    <t>thousand BF</t>
  </si>
  <si>
    <t>Trees&gt;20cm</t>
  </si>
  <si>
    <r>
      <t xml:space="preserve">$ value </t>
    </r>
    <r>
      <rPr>
        <b/>
        <sz val="10"/>
        <rFont val="Arial"/>
        <family val="2"/>
      </rPr>
      <t>NOW</t>
    </r>
    <r>
      <rPr>
        <sz val="10"/>
        <rFont val="Arial"/>
        <family val="2"/>
      </rPr>
      <t xml:space="preserve"> (big trees)</t>
    </r>
  </si>
  <si>
    <r>
      <t xml:space="preserve">Total $ value </t>
    </r>
    <r>
      <rPr>
        <b/>
        <sz val="10"/>
        <rFont val="Arial"/>
        <family val="2"/>
      </rPr>
      <t>NOW</t>
    </r>
    <r>
      <rPr>
        <sz val="10"/>
        <rFont val="Arial"/>
        <family val="2"/>
      </rPr>
      <t xml:space="preserve"> (big trees + small trees &gt;20cm) $/ha</t>
    </r>
  </si>
  <si>
    <t>total per ha</t>
  </si>
  <si>
    <t xml:space="preserve"> Total Snag Vol (m^3/0.8 ha)</t>
  </si>
  <si>
    <t>snag vol m^3/0.8ha</t>
  </si>
  <si>
    <t>snag vol m^3/ha</t>
  </si>
  <si>
    <t>snag biomass mg/ha</t>
  </si>
  <si>
    <t>total C in snags mg c/ha</t>
  </si>
  <si>
    <t>from Woody Debris and Snags</t>
  </si>
  <si>
    <t>Another way of calculating biomass from volume involves using different wood densities</t>
  </si>
  <si>
    <t>depending on the decay class of the CWD or Snag</t>
  </si>
  <si>
    <t>Data from ?????</t>
  </si>
  <si>
    <t>Decay</t>
  </si>
  <si>
    <t>Class</t>
  </si>
  <si>
    <t>Values for decay classes 6 and 7 are educated guesses</t>
  </si>
  <si>
    <t>Density</t>
  </si>
  <si>
    <t>Mg/m^3</t>
  </si>
  <si>
    <t>Total Log Biomass using decay class-specific</t>
  </si>
  <si>
    <t>density values (Mg) =======================&gt;</t>
  </si>
  <si>
    <t>Total log biomass/ha using decay spec den (Mg/ha)&gt;</t>
  </si>
  <si>
    <t>Calculations using decay-class specific density values</t>
  </si>
  <si>
    <t>Decay-cl</t>
  </si>
  <si>
    <t>Specific</t>
  </si>
  <si>
    <t>(Mg)</t>
  </si>
  <si>
    <t>Above is total</t>
  </si>
  <si>
    <t>Decay-class specific</t>
  </si>
  <si>
    <t>Values fro cells g11 to g14 come from the small tree worksheet</t>
  </si>
  <si>
    <t>Bottom</t>
  </si>
  <si>
    <t>SNAG DATA</t>
  </si>
  <si>
    <t>CWD Data</t>
  </si>
  <si>
    <t>(m^3)/0.8ha</t>
  </si>
  <si>
    <t>(Mg)/0.8ha</t>
  </si>
  <si>
    <r>
      <t xml:space="preserve">Total Log volume in plot (m^3/0.05ha)  </t>
    </r>
    <r>
      <rPr>
        <sz val="10"/>
        <rFont val="Arial"/>
        <family val="2"/>
      </rPr>
      <t>=====&gt;</t>
    </r>
  </si>
  <si>
    <t>SNAG biomass mg/ha</t>
  </si>
  <si>
    <t>total C in SNAGS mg c/ha</t>
  </si>
  <si>
    <t>Using decay-class specific wood density for SNAGS and CWD</t>
  </si>
  <si>
    <t>Using single wood density for</t>
  </si>
  <si>
    <t>all decay classes</t>
  </si>
  <si>
    <t>Calc. using single density for all decay classes.</t>
  </si>
  <si>
    <t xml:space="preserve">Carbon Budget Analysis: </t>
  </si>
  <si>
    <t>Data from four forest Plots; two from last year and two from this year; see small tree worksheet</t>
  </si>
  <si>
    <t>P</t>
  </si>
  <si>
    <t>B</t>
  </si>
  <si>
    <t>top b or p</t>
  </si>
  <si>
    <t>thur int</t>
  </si>
  <si>
    <r>
      <t xml:space="preserve">Total $ value </t>
    </r>
    <r>
      <rPr>
        <b/>
        <sz val="10"/>
        <rFont val="Arial"/>
        <family val="2"/>
      </rPr>
      <t>NOW</t>
    </r>
    <r>
      <rPr>
        <sz val="10"/>
        <rFont val="Arial"/>
        <family val="2"/>
      </rPr>
      <t xml:space="preserve"> (big trees + small trees &gt;20cm) $/acre</t>
    </r>
  </si>
  <si>
    <t>int</t>
  </si>
  <si>
    <t>thur int 2013</t>
  </si>
  <si>
    <t>Thur Int Plot 2013</t>
  </si>
  <si>
    <t>Note: do not alter data from 2013 and 2015; just enter data from the current year</t>
  </si>
  <si>
    <t>Fill in values for cells a104 onward using data from</t>
  </si>
  <si>
    <t>Do not alter big tree data in cells a25:a103</t>
  </si>
  <si>
    <t>wed int2 2015</t>
  </si>
  <si>
    <t>tues 2013</t>
  </si>
  <si>
    <t>wed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</si>
</sst>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$&quot;#,##0"/>
    <numFmt numFmtId="166" formatCode="#,##0.0"/>
    <numFmt numFmtId="167" formatCode="&quot;$&quot;#,##0.0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8"/>
      </right>
      <top style="thick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10"/>
      </top>
      <bottom style="thin">
        <color indexed="64"/>
      </bottom>
      <diagonal/>
    </border>
    <border>
      <left/>
      <right style="thick">
        <color indexed="10"/>
      </right>
      <top style="thin">
        <color indexed="8"/>
      </top>
      <bottom style="thin">
        <color indexed="8"/>
      </bottom>
      <diagonal/>
    </border>
    <border>
      <left style="thick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10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10"/>
      </top>
      <bottom style="thin">
        <color indexed="8"/>
      </bottom>
      <diagonal/>
    </border>
    <border>
      <left style="thin">
        <color indexed="8"/>
      </left>
      <right/>
      <top style="thick">
        <color indexed="10"/>
      </top>
      <bottom style="thin">
        <color indexed="8"/>
      </bottom>
      <diagonal/>
    </border>
    <border>
      <left style="thin">
        <color indexed="8"/>
      </left>
      <right style="thick">
        <color indexed="10"/>
      </right>
      <top style="thick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11"/>
      </top>
      <bottom style="thin">
        <color indexed="8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ck">
        <color indexed="10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ck">
        <color indexed="10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164" fontId="0" fillId="0" borderId="0" xfId="0" applyNumberFormat="1"/>
    <xf numFmtId="0" fontId="0" fillId="0" borderId="4" xfId="0" applyBorder="1"/>
    <xf numFmtId="0" fontId="0" fillId="0" borderId="0" xfId="0" quotePrefix="1"/>
    <xf numFmtId="165" fontId="0" fillId="3" borderId="0" xfId="0" applyNumberFormat="1" applyFill="1"/>
    <xf numFmtId="165" fontId="0" fillId="3" borderId="0" xfId="0" quotePrefix="1" applyNumberFormat="1" applyFill="1"/>
    <xf numFmtId="0" fontId="0" fillId="3" borderId="0" xfId="0" applyFill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0" fontId="0" fillId="6" borderId="0" xfId="0" applyFill="1"/>
    <xf numFmtId="0" fontId="7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2" fillId="5" borderId="0" xfId="0" applyFont="1" applyFill="1"/>
    <xf numFmtId="0" fontId="0" fillId="5" borderId="5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2" fillId="5" borderId="7" xfId="0" applyFont="1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5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8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6" borderId="23" xfId="0" applyFill="1" applyBorder="1"/>
    <xf numFmtId="0" fontId="0" fillId="6" borderId="4" xfId="0" applyFill="1" applyBorder="1"/>
    <xf numFmtId="0" fontId="1" fillId="6" borderId="0" xfId="0" applyFont="1" applyFill="1"/>
    <xf numFmtId="0" fontId="2" fillId="6" borderId="16" xfId="1" applyFill="1" applyBorder="1"/>
    <xf numFmtId="164" fontId="0" fillId="6" borderId="0" xfId="0" applyNumberFormat="1" applyFill="1"/>
    <xf numFmtId="0" fontId="0" fillId="6" borderId="23" xfId="0" applyFill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2" fillId="6" borderId="23" xfId="0" applyFont="1" applyFill="1" applyBorder="1"/>
    <xf numFmtId="0" fontId="3" fillId="6" borderId="23" xfId="0" applyFont="1" applyFill="1" applyBorder="1"/>
    <xf numFmtId="0" fontId="2" fillId="3" borderId="0" xfId="0" applyFont="1" applyFill="1"/>
    <xf numFmtId="167" fontId="0" fillId="0" borderId="0" xfId="0" applyNumberFormat="1"/>
    <xf numFmtId="0" fontId="2" fillId="4" borderId="0" xfId="0" applyFont="1" applyFill="1"/>
    <xf numFmtId="0" fontId="8" fillId="5" borderId="0" xfId="0" applyFont="1" applyFill="1"/>
    <xf numFmtId="0" fontId="1" fillId="4" borderId="0" xfId="0" applyFont="1" applyFill="1"/>
    <xf numFmtId="0" fontId="0" fillId="6" borderId="0" xfId="0" applyFill="1" applyAlignment="1">
      <alignment horizontal="left"/>
    </xf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8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30" xfId="0" applyFill="1" applyBorder="1" applyProtection="1">
      <protection locked="0"/>
    </xf>
    <xf numFmtId="0" fontId="2" fillId="5" borderId="30" xfId="0" applyFont="1" applyFill="1" applyBorder="1" applyProtection="1">
      <protection locked="0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"/>
  <sheetViews>
    <sheetView tabSelected="1" workbookViewId="0">
      <selection activeCell="I23" sqref="I23"/>
    </sheetView>
  </sheetViews>
  <sheetFormatPr defaultRowHeight="12.75" x14ac:dyDescent="0.2"/>
  <sheetData>
    <row r="2" spans="1:6" x14ac:dyDescent="0.2">
      <c r="A2" t="s">
        <v>111</v>
      </c>
    </row>
    <row r="3" spans="1:6" x14ac:dyDescent="0.2">
      <c r="B3" s="18" t="s">
        <v>196</v>
      </c>
      <c r="C3" s="18" t="s">
        <v>197</v>
      </c>
      <c r="D3" s="18" t="str">
        <f>CONCATENATE("wed ",'Tree Biomass'!$C$4)</f>
        <v>wed 2024</v>
      </c>
      <c r="E3" s="18" t="str">
        <f>CONCATENATE("fri ",'Tree Biomass'!$C$4)</f>
        <v>fri 2024</v>
      </c>
    </row>
    <row r="4" spans="1:6" x14ac:dyDescent="0.2">
      <c r="B4" s="18" t="s">
        <v>187</v>
      </c>
      <c r="C4" s="53" t="s">
        <v>189</v>
      </c>
      <c r="D4" s="53" t="s">
        <v>189</v>
      </c>
      <c r="E4" s="53" t="s">
        <v>189</v>
      </c>
      <c r="F4" t="s">
        <v>112</v>
      </c>
    </row>
    <row r="5" spans="1:6" x14ac:dyDescent="0.2">
      <c r="A5" t="s">
        <v>107</v>
      </c>
      <c r="B5" s="18">
        <v>8</v>
      </c>
      <c r="C5" s="20">
        <v>0</v>
      </c>
      <c r="D5" s="21"/>
      <c r="E5" s="21"/>
      <c r="F5">
        <f>SUM(B5:E5)</f>
        <v>8</v>
      </c>
    </row>
    <row r="6" spans="1:6" x14ac:dyDescent="0.2">
      <c r="A6" t="s">
        <v>108</v>
      </c>
      <c r="B6" s="18">
        <v>4</v>
      </c>
      <c r="C6" s="20">
        <v>8</v>
      </c>
      <c r="D6" s="21"/>
      <c r="E6" s="21"/>
      <c r="F6">
        <f>SUM(B6:E6)</f>
        <v>12</v>
      </c>
    </row>
    <row r="7" spans="1:6" x14ac:dyDescent="0.2">
      <c r="A7" t="s">
        <v>109</v>
      </c>
      <c r="B7" s="18">
        <v>8</v>
      </c>
      <c r="C7" s="20">
        <v>12</v>
      </c>
      <c r="D7" s="21"/>
      <c r="E7" s="21"/>
      <c r="F7">
        <f>SUM(B7:E7)</f>
        <v>20</v>
      </c>
    </row>
    <row r="8" spans="1:6" x14ac:dyDescent="0.2">
      <c r="A8" t="s">
        <v>110</v>
      </c>
      <c r="B8" s="18">
        <v>8</v>
      </c>
      <c r="C8" s="20">
        <v>12</v>
      </c>
      <c r="D8" s="21"/>
      <c r="E8" s="21"/>
      <c r="F8">
        <f>SUM(B8:E8)</f>
        <v>20</v>
      </c>
    </row>
    <row r="10" spans="1:6" x14ac:dyDescent="0.2">
      <c r="B10" s="53" t="s">
        <v>192</v>
      </c>
      <c r="C10" s="18"/>
      <c r="D10" s="18"/>
      <c r="E10" s="18"/>
      <c r="F10" s="18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419"/>
  <sheetViews>
    <sheetView zoomScale="120" zoomScaleNormal="120" workbookViewId="0">
      <selection activeCell="C5" sqref="C5"/>
    </sheetView>
  </sheetViews>
  <sheetFormatPr defaultRowHeight="12.75" x14ac:dyDescent="0.2"/>
  <cols>
    <col min="2" max="2" width="14.7109375" customWidth="1"/>
    <col min="8" max="8" width="12.85546875" customWidth="1"/>
    <col min="9" max="9" width="11.7109375" customWidth="1"/>
    <col min="10" max="10" width="12.5703125" customWidth="1"/>
    <col min="13" max="13" width="10.7109375" customWidth="1"/>
    <col min="14" max="14" width="11.28515625" customWidth="1"/>
  </cols>
  <sheetData>
    <row r="2" spans="1:14" x14ac:dyDescent="0.2">
      <c r="J2" t="s">
        <v>124</v>
      </c>
    </row>
    <row r="3" spans="1:14" x14ac:dyDescent="0.2">
      <c r="J3" t="s">
        <v>125</v>
      </c>
    </row>
    <row r="4" spans="1:14" x14ac:dyDescent="0.2">
      <c r="A4" s="2" t="s">
        <v>182</v>
      </c>
      <c r="C4" s="24">
        <v>2024</v>
      </c>
      <c r="J4" t="s">
        <v>126</v>
      </c>
    </row>
    <row r="5" spans="1:14" x14ac:dyDescent="0.2">
      <c r="A5" t="s">
        <v>106</v>
      </c>
      <c r="J5" t="s">
        <v>127</v>
      </c>
    </row>
    <row r="6" spans="1:14" x14ac:dyDescent="0.2">
      <c r="A6" s="6" t="s">
        <v>183</v>
      </c>
      <c r="B6" s="7"/>
      <c r="C6" s="7"/>
      <c r="D6" s="7"/>
      <c r="E6" s="7"/>
      <c r="F6" s="7"/>
      <c r="G6" s="7"/>
      <c r="H6" s="7"/>
      <c r="J6" t="s">
        <v>128</v>
      </c>
    </row>
    <row r="7" spans="1:14" x14ac:dyDescent="0.2">
      <c r="D7" s="2" t="s">
        <v>27</v>
      </c>
      <c r="J7" t="s">
        <v>129</v>
      </c>
    </row>
    <row r="8" spans="1:14" x14ac:dyDescent="0.2">
      <c r="A8" s="6" t="s">
        <v>169</v>
      </c>
      <c r="B8" s="7"/>
      <c r="C8" s="7"/>
      <c r="D8" s="6"/>
      <c r="E8" s="7"/>
      <c r="F8" s="7"/>
      <c r="G8" s="7"/>
      <c r="J8" t="s">
        <v>130</v>
      </c>
    </row>
    <row r="9" spans="1:14" x14ac:dyDescent="0.2">
      <c r="C9" t="s">
        <v>63</v>
      </c>
    </row>
    <row r="10" spans="1:14" x14ac:dyDescent="0.2">
      <c r="A10" s="2" t="s">
        <v>96</v>
      </c>
      <c r="C10" t="s">
        <v>75</v>
      </c>
      <c r="J10" t="s">
        <v>131</v>
      </c>
    </row>
    <row r="11" spans="1:14" x14ac:dyDescent="0.2">
      <c r="A11" s="2" t="s">
        <v>97</v>
      </c>
      <c r="C11" t="s">
        <v>1</v>
      </c>
      <c r="M11" t="s">
        <v>132</v>
      </c>
      <c r="N11" t="s">
        <v>133</v>
      </c>
    </row>
    <row r="12" spans="1:14" x14ac:dyDescent="0.2">
      <c r="B12" t="s">
        <v>2</v>
      </c>
      <c r="C12" t="s">
        <v>3</v>
      </c>
      <c r="H12" t="s">
        <v>4</v>
      </c>
      <c r="J12" t="s">
        <v>134</v>
      </c>
      <c r="M12" t="s">
        <v>135</v>
      </c>
      <c r="N12" s="10" t="s">
        <v>136</v>
      </c>
    </row>
    <row r="13" spans="1:14" x14ac:dyDescent="0.2">
      <c r="A13" t="s">
        <v>5</v>
      </c>
      <c r="B13" t="s">
        <v>6</v>
      </c>
      <c r="C13" t="s">
        <v>7</v>
      </c>
      <c r="D13" t="s">
        <v>8</v>
      </c>
      <c r="E13" t="s">
        <v>9</v>
      </c>
      <c r="F13" t="s">
        <v>10</v>
      </c>
      <c r="G13" t="s">
        <v>11</v>
      </c>
      <c r="H13" t="s">
        <v>12</v>
      </c>
      <c r="J13" t="s">
        <v>137</v>
      </c>
      <c r="K13" t="s">
        <v>138</v>
      </c>
      <c r="L13" t="s">
        <v>139</v>
      </c>
      <c r="M13" t="s">
        <v>140</v>
      </c>
      <c r="N13" t="s">
        <v>141</v>
      </c>
    </row>
    <row r="14" spans="1:14" x14ac:dyDescent="0.2">
      <c r="A14" t="s">
        <v>13</v>
      </c>
      <c r="B14">
        <v>15</v>
      </c>
      <c r="C14">
        <f>EXP(2.902625+(2.4818*LN(B14)))+EXP(4.841987+(2.3323*LN(B14)))</f>
        <v>85235.959906021366</v>
      </c>
      <c r="D14">
        <f>EXP(2.2117+(2.6929*LN(B14)))</f>
        <v>13416.068194306332</v>
      </c>
      <c r="E14">
        <f>EXP(4.0616+(1.7009*LN(B14)))+EXP(3.2137+(2.1382*LN(B14)))+EXP(3.3788+(1.7503*LN(B14)))</f>
        <v>17304.894413320835</v>
      </c>
      <c r="F14">
        <f>C14+D14+E14</f>
        <v>115956.92251364855</v>
      </c>
      <c r="G14" s="7">
        <f>'small tree worksheet'!F5</f>
        <v>8</v>
      </c>
      <c r="H14">
        <f>(F14*G14)/1000000</f>
        <v>0.92765538010918835</v>
      </c>
      <c r="J14" s="2">
        <f>H14/2</f>
        <v>0.46382769005459418</v>
      </c>
    </row>
    <row r="15" spans="1:14" x14ac:dyDescent="0.2">
      <c r="A15" t="s">
        <v>14</v>
      </c>
      <c r="B15">
        <v>25</v>
      </c>
      <c r="C15">
        <f>EXP(2.902625+(2.4818*LN(B15)))+EXP(4.841987+(2.3323*LN(B15)))</f>
        <v>284518.20395432005</v>
      </c>
      <c r="D15">
        <f>EXP(2.2117+(2.6929*LN(B15)))</f>
        <v>53093.548824617552</v>
      </c>
      <c r="E15">
        <f>EXP(4.0616+(1.7009*LN(B15)))+EXP(3.2137+(2.1382*LN(B15)))+EXP(3.3788+(1.7503*LN(B15)))</f>
        <v>46318.125829658944</v>
      </c>
      <c r="F15">
        <f>C15+D15+E15</f>
        <v>383929.87860859651</v>
      </c>
      <c r="G15" s="7">
        <f>'small tree worksheet'!F6</f>
        <v>12</v>
      </c>
      <c r="H15">
        <f>(F15*G15)/1000000</f>
        <v>4.6071585433031581</v>
      </c>
      <c r="J15" s="2">
        <f>H15/2</f>
        <v>2.3035792716515791</v>
      </c>
      <c r="K15">
        <f>J15/0.43</f>
        <v>5.3571610968641377</v>
      </c>
      <c r="L15">
        <f>K15/0.028</f>
        <v>191.32718203086205</v>
      </c>
      <c r="M15">
        <f>L15/0.234</f>
        <v>817.63753004641899</v>
      </c>
      <c r="N15" s="11">
        <f>(M15/1000)*300</f>
        <v>245.29125901392572</v>
      </c>
    </row>
    <row r="16" spans="1:14" x14ac:dyDescent="0.2">
      <c r="A16" t="s">
        <v>15</v>
      </c>
      <c r="B16">
        <v>35</v>
      </c>
      <c r="C16">
        <f>EXP(2.902625+(2.4818*LN(B16)))+EXP(4.841987+(2.3323*LN(B16)))</f>
        <v>629698.98519235465</v>
      </c>
      <c r="D16">
        <f>EXP(2.2117+(2.6929*LN(B16)))</f>
        <v>131386.25756011347</v>
      </c>
      <c r="E16">
        <f>EXP(4.0616+(1.7009*LN(B16)))+EXP(3.2137+(2.1382*LN(B16)))+EXP(3.3788+(1.7503*LN(B16)))</f>
        <v>89149.457303211253</v>
      </c>
      <c r="F16">
        <f>C16+D16+E16</f>
        <v>850234.70005567931</v>
      </c>
      <c r="G16" s="7">
        <f>'small tree worksheet'!F7</f>
        <v>20</v>
      </c>
      <c r="H16">
        <f>(F16*G16)/1000000</f>
        <v>17.004694001113585</v>
      </c>
      <c r="J16" s="2">
        <f>H16/2</f>
        <v>8.5023470005567923</v>
      </c>
      <c r="K16">
        <f>J16/0.43</f>
        <v>19.772900001294865</v>
      </c>
      <c r="L16">
        <f t="shared" ref="L16:L80" si="0">K16/0.028</f>
        <v>706.17500004624515</v>
      </c>
      <c r="M16">
        <f t="shared" ref="M16:M80" si="1">L16/0.234</f>
        <v>3017.841880539509</v>
      </c>
      <c r="N16" s="11">
        <f t="shared" ref="N16:N80" si="2">(M16/1000)*300</f>
        <v>905.35256416185268</v>
      </c>
    </row>
    <row r="17" spans="1:14" x14ac:dyDescent="0.2">
      <c r="A17" t="s">
        <v>16</v>
      </c>
      <c r="B17">
        <v>45</v>
      </c>
      <c r="C17">
        <f>EXP(2.902625+(2.4818*LN(B17)))+EXP(4.841987+(2.3323*LN(B17)))</f>
        <v>1140110.5342664099</v>
      </c>
      <c r="D17">
        <f>EXP(2.2117+(2.6929*LN(B17)))</f>
        <v>258502.70024613221</v>
      </c>
      <c r="E17">
        <f>EXP(4.0616+(1.7009*LN(B17)))+EXP(3.2137+(2.1382*LN(B17)))+EXP(3.3788+(1.7503*LN(B17)))</f>
        <v>145851.80670313971</v>
      </c>
      <c r="F17">
        <f>C17+D17+E17</f>
        <v>1544465.0412156819</v>
      </c>
      <c r="G17" s="7">
        <f>'small tree worksheet'!F8</f>
        <v>20</v>
      </c>
      <c r="H17">
        <f>(F17*G17)/1000000</f>
        <v>30.88930082431364</v>
      </c>
      <c r="J17" s="2">
        <f>H17/2</f>
        <v>15.44465041215682</v>
      </c>
      <c r="K17">
        <f>J17/0.43</f>
        <v>35.91779165617865</v>
      </c>
      <c r="L17">
        <f t="shared" si="0"/>
        <v>1282.7782734349519</v>
      </c>
      <c r="M17">
        <f t="shared" si="1"/>
        <v>5481.9584334826995</v>
      </c>
      <c r="N17" s="11">
        <f t="shared" si="2"/>
        <v>1644.5875300448097</v>
      </c>
    </row>
    <row r="18" spans="1:14" x14ac:dyDescent="0.2">
      <c r="D18" t="s">
        <v>76</v>
      </c>
      <c r="H18">
        <f>SUM(H14:H17)</f>
        <v>53.428808748839572</v>
      </c>
      <c r="J18" s="2">
        <f>H18/2</f>
        <v>26.714404374419786</v>
      </c>
      <c r="K18">
        <f>J18/0.43</f>
        <v>62.126521800976249</v>
      </c>
      <c r="L18">
        <f t="shared" si="0"/>
        <v>2218.8043500348658</v>
      </c>
      <c r="M18">
        <f t="shared" si="1"/>
        <v>9482.0698719438697</v>
      </c>
      <c r="N18" s="11">
        <f t="shared" si="2"/>
        <v>2844.6209615831608</v>
      </c>
    </row>
    <row r="19" spans="1:14" x14ac:dyDescent="0.2">
      <c r="D19" t="s">
        <v>77</v>
      </c>
      <c r="H19">
        <f>H18/0.4</f>
        <v>133.57202187209893</v>
      </c>
      <c r="I19" s="2"/>
      <c r="J19" s="2"/>
      <c r="N19" s="11"/>
    </row>
    <row r="20" spans="1:14" x14ac:dyDescent="0.2">
      <c r="C20" s="55" t="s">
        <v>194</v>
      </c>
      <c r="D20" s="20"/>
      <c r="E20" s="20"/>
      <c r="F20" s="20"/>
      <c r="I20" s="2" t="s">
        <v>142</v>
      </c>
      <c r="J20" s="2">
        <f>SUM(J15:J17)</f>
        <v>26.250576684365193</v>
      </c>
      <c r="K20">
        <f>J20/0.43</f>
        <v>61.047852754337661</v>
      </c>
      <c r="L20">
        <f>K20/0.028</f>
        <v>2180.2804555120592</v>
      </c>
      <c r="M20">
        <f>L20/0.234</f>
        <v>9317.4378440686287</v>
      </c>
      <c r="N20" s="11">
        <f>(M20/1000)*300</f>
        <v>2795.2313532205885</v>
      </c>
    </row>
    <row r="21" spans="1:14" x14ac:dyDescent="0.2">
      <c r="C21" s="43" t="s">
        <v>193</v>
      </c>
      <c r="D21" s="21"/>
      <c r="E21" s="21"/>
      <c r="F21" s="21"/>
      <c r="G21" s="21"/>
      <c r="H21" s="56">
        <f>C4</f>
        <v>2024</v>
      </c>
      <c r="I21" s="21"/>
    </row>
    <row r="22" spans="1:14" x14ac:dyDescent="0.2">
      <c r="A22" s="2" t="s">
        <v>95</v>
      </c>
      <c r="M22" t="s">
        <v>132</v>
      </c>
      <c r="N22" s="11" t="s">
        <v>133</v>
      </c>
    </row>
    <row r="23" spans="1:14" x14ac:dyDescent="0.2">
      <c r="A23" s="2" t="s">
        <v>94</v>
      </c>
      <c r="B23" t="s">
        <v>3</v>
      </c>
      <c r="E23" t="s">
        <v>4</v>
      </c>
      <c r="J23" t="s">
        <v>134</v>
      </c>
      <c r="M23" t="s">
        <v>135</v>
      </c>
      <c r="N23" s="12" t="s">
        <v>136</v>
      </c>
    </row>
    <row r="24" spans="1:14" x14ac:dyDescent="0.2">
      <c r="A24" t="s">
        <v>17</v>
      </c>
      <c r="B24" t="s">
        <v>7</v>
      </c>
      <c r="C24" t="s">
        <v>8</v>
      </c>
      <c r="D24" t="s">
        <v>9</v>
      </c>
      <c r="E24" t="s">
        <v>12</v>
      </c>
      <c r="G24" t="s">
        <v>102</v>
      </c>
      <c r="H24" t="s">
        <v>103</v>
      </c>
      <c r="J24" t="s">
        <v>137</v>
      </c>
      <c r="K24" t="s">
        <v>138</v>
      </c>
      <c r="L24" t="s">
        <v>139</v>
      </c>
      <c r="M24" t="s">
        <v>140</v>
      </c>
      <c r="N24" s="11" t="s">
        <v>141</v>
      </c>
    </row>
    <row r="25" spans="1:14" x14ac:dyDescent="0.2">
      <c r="A25" s="20">
        <v>64.400000000000006</v>
      </c>
      <c r="B25">
        <f t="shared" ref="B25:B41" si="3">EXP(2.902625+(2.4818*LN(A25)))+EXP(4.841987+(2.3323*LN(A25)))</f>
        <v>2659747.0215233015</v>
      </c>
      <c r="C25">
        <f t="shared" ref="C25:C75" si="4">EXP(2.2117+(2.6929*LN(A25)))</f>
        <v>678700.01351352641</v>
      </c>
      <c r="D25">
        <f t="shared" ref="D25:D75" si="5">EXP(4.0616+(1.7009*LN(A25)))+EXP(3.2137+(2.1382*LN(A25)))+EXP(3.3788+(1.7503*LN(A25)))</f>
        <v>295713.08908156108</v>
      </c>
      <c r="E25">
        <f>(B25+C25+D25)/1000000</f>
        <v>3.634160124118389</v>
      </c>
      <c r="H25" s="25" t="s">
        <v>190</v>
      </c>
      <c r="J25">
        <f>E25/2</f>
        <v>1.8170800620591945</v>
      </c>
      <c r="K25">
        <f t="shared" ref="K25:K89" si="6">J25/0.43</f>
        <v>4.2257675861841735</v>
      </c>
      <c r="L25">
        <f t="shared" si="0"/>
        <v>150.92027093514906</v>
      </c>
      <c r="M25">
        <f t="shared" si="1"/>
        <v>644.95842279978228</v>
      </c>
      <c r="N25" s="11">
        <f t="shared" si="2"/>
        <v>193.4875268399347</v>
      </c>
    </row>
    <row r="26" spans="1:14" x14ac:dyDescent="0.2">
      <c r="A26" s="20">
        <v>63.3</v>
      </c>
      <c r="B26">
        <f t="shared" si="3"/>
        <v>2553603.7008848139</v>
      </c>
      <c r="C26">
        <f t="shared" si="4"/>
        <v>647931.59265304555</v>
      </c>
      <c r="D26">
        <f t="shared" si="5"/>
        <v>285800.89003962209</v>
      </c>
      <c r="E26">
        <f t="shared" ref="E26:E75" si="7">(B26+C26+D26)/1000000</f>
        <v>3.4873361835774817</v>
      </c>
      <c r="H26" s="25" t="s">
        <v>190</v>
      </c>
      <c r="J26">
        <f>E26/2</f>
        <v>1.7436680917887408</v>
      </c>
      <c r="K26">
        <f t="shared" si="6"/>
        <v>4.0550420739273045</v>
      </c>
      <c r="L26">
        <f t="shared" si="0"/>
        <v>144.82293121168945</v>
      </c>
      <c r="M26">
        <f t="shared" si="1"/>
        <v>618.90141543457025</v>
      </c>
      <c r="N26" s="11">
        <f t="shared" si="2"/>
        <v>185.67042463037106</v>
      </c>
    </row>
    <row r="27" spans="1:14" x14ac:dyDescent="0.2">
      <c r="A27" s="20">
        <v>61.2</v>
      </c>
      <c r="B27">
        <f t="shared" si="3"/>
        <v>2357864.3350241454</v>
      </c>
      <c r="C27">
        <f t="shared" si="4"/>
        <v>591659.72907856153</v>
      </c>
      <c r="D27">
        <f t="shared" si="5"/>
        <v>267351.50863427552</v>
      </c>
      <c r="E27">
        <f t="shared" si="7"/>
        <v>3.2168755727369822</v>
      </c>
      <c r="H27" s="25" t="s">
        <v>190</v>
      </c>
      <c r="J27">
        <f>E27/2</f>
        <v>1.6084377863684911</v>
      </c>
      <c r="K27">
        <f t="shared" si="6"/>
        <v>3.7405529915546305</v>
      </c>
      <c r="L27">
        <f t="shared" si="0"/>
        <v>133.59117826980824</v>
      </c>
      <c r="M27">
        <f t="shared" si="1"/>
        <v>570.90247123849667</v>
      </c>
      <c r="N27" s="11">
        <f t="shared" si="2"/>
        <v>171.27074137154901</v>
      </c>
    </row>
    <row r="28" spans="1:14" x14ac:dyDescent="0.2">
      <c r="A28" s="20">
        <v>61.1</v>
      </c>
      <c r="B28">
        <f t="shared" si="3"/>
        <v>2348767.7769584744</v>
      </c>
      <c r="C28">
        <f t="shared" si="4"/>
        <v>589059.92896631453</v>
      </c>
      <c r="D28">
        <f t="shared" si="5"/>
        <v>266488.47108741279</v>
      </c>
      <c r="E28">
        <f t="shared" si="7"/>
        <v>3.2043161770122017</v>
      </c>
      <c r="H28" s="25" t="s">
        <v>190</v>
      </c>
      <c r="J28">
        <f>E28/2</f>
        <v>1.6021580885061009</v>
      </c>
      <c r="K28">
        <f t="shared" si="6"/>
        <v>3.7259490430374438</v>
      </c>
      <c r="L28">
        <f t="shared" si="0"/>
        <v>133.0696086799087</v>
      </c>
      <c r="M28">
        <f t="shared" si="1"/>
        <v>568.67354136713118</v>
      </c>
      <c r="N28" s="11">
        <f t="shared" si="2"/>
        <v>170.60206241013935</v>
      </c>
    </row>
    <row r="29" spans="1:14" x14ac:dyDescent="0.2">
      <c r="A29" s="20">
        <v>65</v>
      </c>
      <c r="B29">
        <f t="shared" si="3"/>
        <v>2718698.0954013583</v>
      </c>
      <c r="C29">
        <f t="shared" si="4"/>
        <v>695862.58125845401</v>
      </c>
      <c r="D29">
        <f t="shared" si="5"/>
        <v>301191.73098173901</v>
      </c>
      <c r="E29">
        <f t="shared" si="7"/>
        <v>3.7157524076415513</v>
      </c>
      <c r="H29" s="25" t="s">
        <v>190</v>
      </c>
      <c r="J29">
        <f>E29/2</f>
        <v>1.8578762038207757</v>
      </c>
      <c r="K29">
        <f t="shared" si="6"/>
        <v>4.3206423344669203</v>
      </c>
      <c r="L29">
        <f t="shared" si="0"/>
        <v>154.30865480239001</v>
      </c>
      <c r="M29">
        <f t="shared" si="1"/>
        <v>659.43869573670941</v>
      </c>
      <c r="N29" s="11">
        <f t="shared" si="2"/>
        <v>197.83160872101283</v>
      </c>
    </row>
    <row r="30" spans="1:14" x14ac:dyDescent="0.2">
      <c r="A30" s="20">
        <v>53.3</v>
      </c>
      <c r="B30">
        <f t="shared" si="3"/>
        <v>1700804.0048163729</v>
      </c>
      <c r="C30">
        <f t="shared" si="4"/>
        <v>407786.46497154172</v>
      </c>
      <c r="D30">
        <f t="shared" si="5"/>
        <v>203505.31570383956</v>
      </c>
      <c r="E30">
        <f t="shared" si="7"/>
        <v>2.3120957854917541</v>
      </c>
      <c r="H30" s="25" t="s">
        <v>190</v>
      </c>
      <c r="J30">
        <f t="shared" ref="J30:J75" si="8">E30/2</f>
        <v>1.156047892745877</v>
      </c>
      <c r="K30">
        <f t="shared" si="6"/>
        <v>2.6884834715020398</v>
      </c>
      <c r="L30">
        <f t="shared" si="0"/>
        <v>96.01726683935857</v>
      </c>
      <c r="M30">
        <f t="shared" si="1"/>
        <v>410.33020016819899</v>
      </c>
      <c r="N30" s="11">
        <f t="shared" si="2"/>
        <v>123.0990600504597</v>
      </c>
    </row>
    <row r="31" spans="1:14" x14ac:dyDescent="0.2">
      <c r="A31" s="20">
        <v>64.5</v>
      </c>
      <c r="B31">
        <f t="shared" si="3"/>
        <v>2669520.3801797275</v>
      </c>
      <c r="C31">
        <f t="shared" si="4"/>
        <v>681541.74387372355</v>
      </c>
      <c r="D31">
        <f t="shared" si="5"/>
        <v>296622.66639042966</v>
      </c>
      <c r="E31">
        <f t="shared" si="7"/>
        <v>3.6476847904438809</v>
      </c>
      <c r="H31" s="25" t="s">
        <v>190</v>
      </c>
      <c r="J31">
        <f t="shared" si="8"/>
        <v>1.8238423952219405</v>
      </c>
      <c r="K31">
        <f t="shared" si="6"/>
        <v>4.2414939423766054</v>
      </c>
      <c r="L31">
        <f t="shared" si="0"/>
        <v>151.48192651345019</v>
      </c>
      <c r="M31">
        <f t="shared" si="1"/>
        <v>647.35866031388969</v>
      </c>
      <c r="N31" s="11">
        <f t="shared" si="2"/>
        <v>194.20759809416691</v>
      </c>
    </row>
    <row r="32" spans="1:14" x14ac:dyDescent="0.2">
      <c r="A32" s="20">
        <v>67</v>
      </c>
      <c r="B32">
        <f t="shared" si="3"/>
        <v>2920616.4377578762</v>
      </c>
      <c r="C32">
        <f t="shared" si="4"/>
        <v>755033.01424950466</v>
      </c>
      <c r="D32">
        <f t="shared" si="5"/>
        <v>319821.14206264354</v>
      </c>
      <c r="E32">
        <f t="shared" si="7"/>
        <v>3.9954705940700244</v>
      </c>
      <c r="H32" s="25" t="s">
        <v>190</v>
      </c>
      <c r="J32">
        <f t="shared" si="8"/>
        <v>1.9977352970350122</v>
      </c>
      <c r="K32">
        <f t="shared" si="6"/>
        <v>4.6458960396163071</v>
      </c>
      <c r="L32">
        <f t="shared" si="0"/>
        <v>165.92485855772526</v>
      </c>
      <c r="M32">
        <f t="shared" si="1"/>
        <v>709.08059212703097</v>
      </c>
      <c r="N32" s="11">
        <f t="shared" si="2"/>
        <v>212.7241776381093</v>
      </c>
    </row>
    <row r="33" spans="1:14" x14ac:dyDescent="0.2">
      <c r="A33" s="20">
        <v>53.1</v>
      </c>
      <c r="B33">
        <f t="shared" si="3"/>
        <v>1685760.6468648796</v>
      </c>
      <c r="C33">
        <f t="shared" si="4"/>
        <v>403678.98523205257</v>
      </c>
      <c r="D33">
        <f t="shared" si="5"/>
        <v>202002.70483690291</v>
      </c>
      <c r="E33">
        <f t="shared" si="7"/>
        <v>2.2914423369338355</v>
      </c>
      <c r="H33" s="25" t="s">
        <v>190</v>
      </c>
      <c r="J33">
        <f t="shared" si="8"/>
        <v>1.1457211684669177</v>
      </c>
      <c r="K33">
        <f t="shared" si="6"/>
        <v>2.6644678336439949</v>
      </c>
      <c r="L33">
        <f t="shared" si="0"/>
        <v>95.159565487285533</v>
      </c>
      <c r="M33">
        <f t="shared" si="1"/>
        <v>406.66480977472446</v>
      </c>
      <c r="N33" s="11">
        <f t="shared" si="2"/>
        <v>121.99944293241734</v>
      </c>
    </row>
    <row r="34" spans="1:14" x14ac:dyDescent="0.2">
      <c r="A34" s="20">
        <v>66.2</v>
      </c>
      <c r="B34">
        <f t="shared" si="3"/>
        <v>2838846.0831388459</v>
      </c>
      <c r="C34">
        <f t="shared" si="4"/>
        <v>731000.35082685866</v>
      </c>
      <c r="D34">
        <f t="shared" si="5"/>
        <v>312301.5490769046</v>
      </c>
      <c r="E34">
        <f t="shared" si="7"/>
        <v>3.8821479830426089</v>
      </c>
      <c r="H34" s="25" t="s">
        <v>190</v>
      </c>
      <c r="J34">
        <f t="shared" si="8"/>
        <v>1.9410739915213044</v>
      </c>
      <c r="K34">
        <f t="shared" si="6"/>
        <v>4.514125561677452</v>
      </c>
      <c r="L34">
        <f t="shared" si="0"/>
        <v>161.21877005990899</v>
      </c>
      <c r="M34">
        <f t="shared" si="1"/>
        <v>688.96910282012391</v>
      </c>
      <c r="N34" s="11">
        <f t="shared" si="2"/>
        <v>206.69073084603718</v>
      </c>
    </row>
    <row r="35" spans="1:14" x14ac:dyDescent="0.2">
      <c r="A35" s="20">
        <v>50.4</v>
      </c>
      <c r="B35">
        <f t="shared" si="3"/>
        <v>1490180.360988826</v>
      </c>
      <c r="C35">
        <f t="shared" si="4"/>
        <v>350755.34455912432</v>
      </c>
      <c r="D35">
        <f t="shared" si="5"/>
        <v>182266.02012891683</v>
      </c>
      <c r="E35">
        <f t="shared" si="7"/>
        <v>2.0232017256768673</v>
      </c>
      <c r="H35" s="25" t="s">
        <v>190</v>
      </c>
      <c r="J35">
        <f t="shared" si="8"/>
        <v>1.0116008628384336</v>
      </c>
      <c r="K35">
        <f t="shared" si="6"/>
        <v>2.3525601461358923</v>
      </c>
      <c r="L35">
        <f t="shared" si="0"/>
        <v>84.020005219139009</v>
      </c>
      <c r="M35">
        <f t="shared" si="1"/>
        <v>359.05985136384191</v>
      </c>
      <c r="N35" s="11">
        <f t="shared" si="2"/>
        <v>107.71795540915258</v>
      </c>
    </row>
    <row r="36" spans="1:14" x14ac:dyDescent="0.2">
      <c r="A36" s="54">
        <v>44</v>
      </c>
      <c r="B36">
        <f t="shared" si="3"/>
        <v>1081157.35359306</v>
      </c>
      <c r="C36">
        <f t="shared" si="4"/>
        <v>243322.80713670459</v>
      </c>
      <c r="D36">
        <f t="shared" si="5"/>
        <v>139555.21443012892</v>
      </c>
      <c r="E36">
        <f t="shared" si="7"/>
        <v>1.4640353751598936</v>
      </c>
      <c r="H36" s="25" t="s">
        <v>190</v>
      </c>
      <c r="J36">
        <f t="shared" si="8"/>
        <v>0.73201768757994679</v>
      </c>
      <c r="K36">
        <f t="shared" si="6"/>
        <v>1.702366715302202</v>
      </c>
      <c r="L36">
        <f t="shared" si="0"/>
        <v>60.798811260792924</v>
      </c>
      <c r="M36">
        <f t="shared" si="1"/>
        <v>259.8239797469783</v>
      </c>
      <c r="N36" s="11">
        <f t="shared" si="2"/>
        <v>77.947193924093483</v>
      </c>
    </row>
    <row r="37" spans="1:14" x14ac:dyDescent="0.2">
      <c r="A37" s="20">
        <v>60.3</v>
      </c>
      <c r="B37">
        <f t="shared" si="3"/>
        <v>2276725.208202159</v>
      </c>
      <c r="C37">
        <f t="shared" si="4"/>
        <v>568519.80118291941</v>
      </c>
      <c r="D37">
        <f t="shared" si="5"/>
        <v>259634.88143403124</v>
      </c>
      <c r="E37">
        <f t="shared" si="7"/>
        <v>3.1048798908191095</v>
      </c>
      <c r="H37" s="25" t="s">
        <v>190</v>
      </c>
      <c r="J37">
        <f t="shared" si="8"/>
        <v>1.5524399454095548</v>
      </c>
      <c r="K37">
        <f t="shared" si="6"/>
        <v>3.610325454440825</v>
      </c>
      <c r="L37">
        <f t="shared" si="0"/>
        <v>128.94019480145803</v>
      </c>
      <c r="M37">
        <f t="shared" si="1"/>
        <v>551.02647351050439</v>
      </c>
      <c r="N37" s="11">
        <f t="shared" si="2"/>
        <v>165.30794205315132</v>
      </c>
    </row>
    <row r="38" spans="1:14" x14ac:dyDescent="0.2">
      <c r="A38" s="20">
        <v>60.5</v>
      </c>
      <c r="B38">
        <f t="shared" si="3"/>
        <v>2294614.3729064851</v>
      </c>
      <c r="C38">
        <f t="shared" si="4"/>
        <v>573611.90200228675</v>
      </c>
      <c r="D38">
        <f t="shared" si="5"/>
        <v>261339.82826877173</v>
      </c>
      <c r="E38">
        <f t="shared" si="7"/>
        <v>3.1295661031775435</v>
      </c>
      <c r="H38" s="25" t="s">
        <v>190</v>
      </c>
      <c r="J38">
        <f t="shared" si="8"/>
        <v>1.5647830515887717</v>
      </c>
      <c r="K38">
        <f t="shared" si="6"/>
        <v>3.6390303525320276</v>
      </c>
      <c r="L38">
        <f t="shared" si="0"/>
        <v>129.96536973328671</v>
      </c>
      <c r="M38">
        <f t="shared" si="1"/>
        <v>555.40756296276368</v>
      </c>
      <c r="N38" s="11">
        <f t="shared" si="2"/>
        <v>166.62226888882913</v>
      </c>
    </row>
    <row r="39" spans="1:14" x14ac:dyDescent="0.2">
      <c r="A39" s="20">
        <v>52</v>
      </c>
      <c r="B39">
        <f t="shared" si="3"/>
        <v>1604397.975340138</v>
      </c>
      <c r="C39">
        <f t="shared" si="4"/>
        <v>381552.68118040409</v>
      </c>
      <c r="D39">
        <f t="shared" si="5"/>
        <v>193838.56248164657</v>
      </c>
      <c r="E39">
        <f t="shared" si="7"/>
        <v>2.1797892190021888</v>
      </c>
      <c r="H39" s="25" t="s">
        <v>190</v>
      </c>
      <c r="J39">
        <f t="shared" si="8"/>
        <v>1.0898946095010944</v>
      </c>
      <c r="K39">
        <f t="shared" si="6"/>
        <v>2.5346386267467311</v>
      </c>
      <c r="L39">
        <f t="shared" si="0"/>
        <v>90.522808098097542</v>
      </c>
      <c r="M39">
        <f t="shared" si="1"/>
        <v>386.84960725682708</v>
      </c>
      <c r="N39" s="11">
        <f t="shared" si="2"/>
        <v>116.05488217704813</v>
      </c>
    </row>
    <row r="40" spans="1:14" x14ac:dyDescent="0.2">
      <c r="A40" s="20">
        <v>50.5</v>
      </c>
      <c r="B40">
        <f t="shared" si="3"/>
        <v>1497176.5096047567</v>
      </c>
      <c r="C40">
        <f t="shared" si="4"/>
        <v>352632.59878659167</v>
      </c>
      <c r="D40">
        <f t="shared" si="5"/>
        <v>182978.80361762852</v>
      </c>
      <c r="E40">
        <f t="shared" si="7"/>
        <v>2.0327879120089767</v>
      </c>
      <c r="H40" s="25" t="s">
        <v>190</v>
      </c>
      <c r="J40">
        <f t="shared" si="8"/>
        <v>1.0163939560044883</v>
      </c>
      <c r="K40">
        <f t="shared" si="6"/>
        <v>2.3637068744290426</v>
      </c>
      <c r="L40">
        <f t="shared" si="0"/>
        <v>84.418102658180089</v>
      </c>
      <c r="M40">
        <f t="shared" si="1"/>
        <v>360.76112247085507</v>
      </c>
      <c r="N40" s="11">
        <f t="shared" si="2"/>
        <v>108.22833674125653</v>
      </c>
    </row>
    <row r="41" spans="1:14" x14ac:dyDescent="0.2">
      <c r="A41" s="20">
        <v>61.3</v>
      </c>
      <c r="B41">
        <f t="shared" si="3"/>
        <v>2366981.2087961137</v>
      </c>
      <c r="C41">
        <f t="shared" si="4"/>
        <v>594266.73065286526</v>
      </c>
      <c r="D41">
        <f t="shared" si="5"/>
        <v>268215.95509988861</v>
      </c>
      <c r="E41">
        <f t="shared" si="7"/>
        <v>3.2294638945488674</v>
      </c>
      <c r="H41" s="25" t="s">
        <v>190</v>
      </c>
      <c r="J41">
        <f t="shared" si="8"/>
        <v>1.6147319472744337</v>
      </c>
      <c r="K41">
        <f t="shared" si="6"/>
        <v>3.7551905750568224</v>
      </c>
      <c r="L41">
        <f t="shared" si="0"/>
        <v>134.11394910917224</v>
      </c>
      <c r="M41">
        <f t="shared" si="1"/>
        <v>573.13653465458219</v>
      </c>
      <c r="N41" s="11">
        <f t="shared" si="2"/>
        <v>171.94096039637463</v>
      </c>
    </row>
    <row r="42" spans="1:14" x14ac:dyDescent="0.2">
      <c r="A42" s="20">
        <v>63.7</v>
      </c>
      <c r="B42">
        <f>EXP(2.902625+(2.4818*LN(A42)))+EXP(4.841987+(2.3323*LN(A42)))</f>
        <v>2591912.4621239528</v>
      </c>
      <c r="C42">
        <f t="shared" si="4"/>
        <v>659016.34016159375</v>
      </c>
      <c r="D42">
        <f t="shared" si="5"/>
        <v>289385.56987819413</v>
      </c>
      <c r="E42">
        <f t="shared" si="7"/>
        <v>3.5403143721637402</v>
      </c>
      <c r="H42" s="25" t="s">
        <v>190</v>
      </c>
      <c r="J42">
        <f t="shared" si="8"/>
        <v>1.7701571860818701</v>
      </c>
      <c r="K42">
        <f t="shared" si="6"/>
        <v>4.1166446187950472</v>
      </c>
      <c r="L42">
        <f t="shared" si="0"/>
        <v>147.02302209982312</v>
      </c>
      <c r="M42">
        <f t="shared" si="1"/>
        <v>628.30351324710728</v>
      </c>
      <c r="N42" s="11">
        <f t="shared" si="2"/>
        <v>188.4910539741322</v>
      </c>
    </row>
    <row r="43" spans="1:14" x14ac:dyDescent="0.2">
      <c r="A43" s="20">
        <v>52.1</v>
      </c>
      <c r="B43">
        <f>EXP(2.902625+(2.4818*LN(A43)))+EXP(4.841987+(2.3323*LN(A43)))</f>
        <v>1611698.6406590284</v>
      </c>
      <c r="C43">
        <f t="shared" si="4"/>
        <v>383531.82826356409</v>
      </c>
      <c r="D43">
        <f t="shared" si="5"/>
        <v>194573.75076413649</v>
      </c>
      <c r="E43">
        <f t="shared" si="7"/>
        <v>2.1898042196867289</v>
      </c>
      <c r="H43" s="25" t="s">
        <v>190</v>
      </c>
      <c r="J43">
        <f t="shared" si="8"/>
        <v>1.0949021098433644</v>
      </c>
      <c r="K43">
        <f t="shared" si="6"/>
        <v>2.5462839763799172</v>
      </c>
      <c r="L43">
        <f t="shared" si="0"/>
        <v>90.9387134421399</v>
      </c>
      <c r="M43">
        <f t="shared" si="1"/>
        <v>388.62698052196538</v>
      </c>
      <c r="N43" s="11">
        <f t="shared" si="2"/>
        <v>116.58809415658961</v>
      </c>
    </row>
    <row r="44" spans="1:14" x14ac:dyDescent="0.2">
      <c r="A44" s="20">
        <v>60.2</v>
      </c>
      <c r="B44">
        <f>EXP(2.902625+(2.4818*LN(A44)))+EXP(4.841987+(2.3323*LN(A44)))</f>
        <v>2267810.9398550307</v>
      </c>
      <c r="C44">
        <f t="shared" si="4"/>
        <v>565984.44673923647</v>
      </c>
      <c r="D44">
        <f t="shared" si="5"/>
        <v>258784.5202727658</v>
      </c>
      <c r="E44">
        <f t="shared" si="7"/>
        <v>3.0925799068670328</v>
      </c>
      <c r="H44" s="25" t="s">
        <v>190</v>
      </c>
      <c r="J44">
        <f t="shared" si="8"/>
        <v>1.5462899534335164</v>
      </c>
      <c r="K44">
        <f t="shared" si="6"/>
        <v>3.5960231475198055</v>
      </c>
      <c r="L44">
        <f t="shared" si="0"/>
        <v>128.42939812570734</v>
      </c>
      <c r="M44">
        <f t="shared" si="1"/>
        <v>548.84358173379201</v>
      </c>
      <c r="N44" s="11">
        <f t="shared" si="2"/>
        <v>164.65307452013761</v>
      </c>
    </row>
    <row r="45" spans="1:14" x14ac:dyDescent="0.2">
      <c r="A45" s="20">
        <v>63.9</v>
      </c>
      <c r="B45">
        <f t="shared" ref="B45:B75" si="9">EXP(2.902625+(2.4818*LN(A45)))+EXP(4.841987+(2.3323*LN(A45)))</f>
        <v>2611190.4993685768</v>
      </c>
      <c r="C45">
        <f t="shared" si="4"/>
        <v>664603.10592694313</v>
      </c>
      <c r="D45">
        <f t="shared" si="5"/>
        <v>291186.37587242934</v>
      </c>
      <c r="E45">
        <f t="shared" si="7"/>
        <v>3.5669799811679495</v>
      </c>
      <c r="H45" s="25" t="s">
        <v>190</v>
      </c>
      <c r="J45">
        <f t="shared" si="8"/>
        <v>1.7834899905839747</v>
      </c>
      <c r="K45">
        <f t="shared" si="6"/>
        <v>4.1476511408929646</v>
      </c>
      <c r="L45">
        <f t="shared" si="0"/>
        <v>148.13039788903444</v>
      </c>
      <c r="M45">
        <f t="shared" si="1"/>
        <v>633.03588841467706</v>
      </c>
      <c r="N45" s="11">
        <f t="shared" si="2"/>
        <v>189.91076652440313</v>
      </c>
    </row>
    <row r="46" spans="1:14" x14ac:dyDescent="0.2">
      <c r="A46" s="20">
        <v>63.3</v>
      </c>
      <c r="B46">
        <f t="shared" si="9"/>
        <v>2553603.7008848139</v>
      </c>
      <c r="C46">
        <f t="shared" si="4"/>
        <v>647931.59265304555</v>
      </c>
      <c r="D46">
        <f t="shared" si="5"/>
        <v>285800.89003962209</v>
      </c>
      <c r="E46">
        <f t="shared" si="7"/>
        <v>3.4873361835774817</v>
      </c>
      <c r="H46" s="25" t="s">
        <v>190</v>
      </c>
      <c r="J46">
        <f t="shared" si="8"/>
        <v>1.7436680917887408</v>
      </c>
      <c r="K46">
        <f t="shared" si="6"/>
        <v>4.0550420739273045</v>
      </c>
      <c r="L46">
        <f t="shared" si="0"/>
        <v>144.82293121168945</v>
      </c>
      <c r="M46">
        <f t="shared" si="1"/>
        <v>618.90141543457025</v>
      </c>
      <c r="N46" s="11">
        <f t="shared" si="2"/>
        <v>185.67042463037106</v>
      </c>
    </row>
    <row r="47" spans="1:14" x14ac:dyDescent="0.2">
      <c r="A47" s="20">
        <v>58.7</v>
      </c>
      <c r="B47">
        <f t="shared" si="9"/>
        <v>2136513.1213967986</v>
      </c>
      <c r="C47">
        <f t="shared" si="4"/>
        <v>528803.89878898161</v>
      </c>
      <c r="D47">
        <f t="shared" si="5"/>
        <v>246198.02111757238</v>
      </c>
      <c r="E47">
        <f t="shared" si="7"/>
        <v>2.9115150413033524</v>
      </c>
      <c r="H47" s="25" t="s">
        <v>190</v>
      </c>
      <c r="J47">
        <f t="shared" si="8"/>
        <v>1.4557575206516762</v>
      </c>
      <c r="K47">
        <f t="shared" si="6"/>
        <v>3.3854826061666889</v>
      </c>
      <c r="L47">
        <f t="shared" si="0"/>
        <v>120.91009307738175</v>
      </c>
      <c r="M47">
        <f t="shared" si="1"/>
        <v>516.70979947599028</v>
      </c>
      <c r="N47" s="11">
        <f t="shared" si="2"/>
        <v>155.0129398427971</v>
      </c>
    </row>
    <row r="48" spans="1:14" x14ac:dyDescent="0.2">
      <c r="A48" s="20">
        <v>52.1</v>
      </c>
      <c r="B48">
        <f t="shared" si="9"/>
        <v>1611698.6406590284</v>
      </c>
      <c r="C48">
        <f t="shared" si="4"/>
        <v>383531.82826356409</v>
      </c>
      <c r="D48">
        <f t="shared" si="5"/>
        <v>194573.75076413649</v>
      </c>
      <c r="E48">
        <f t="shared" si="7"/>
        <v>2.1898042196867289</v>
      </c>
      <c r="H48" s="25" t="s">
        <v>190</v>
      </c>
      <c r="J48">
        <f t="shared" si="8"/>
        <v>1.0949021098433644</v>
      </c>
      <c r="K48">
        <f t="shared" si="6"/>
        <v>2.5462839763799172</v>
      </c>
      <c r="L48">
        <f t="shared" si="0"/>
        <v>90.9387134421399</v>
      </c>
      <c r="M48">
        <f t="shared" si="1"/>
        <v>388.62698052196538</v>
      </c>
      <c r="N48" s="11">
        <f t="shared" si="2"/>
        <v>116.58809415658961</v>
      </c>
    </row>
    <row r="49" spans="1:14" x14ac:dyDescent="0.2">
      <c r="A49" s="20">
        <v>58.1</v>
      </c>
      <c r="B49">
        <f t="shared" si="9"/>
        <v>2085256.7470432429</v>
      </c>
      <c r="C49">
        <f t="shared" si="4"/>
        <v>514374.00509137241</v>
      </c>
      <c r="D49">
        <f t="shared" si="5"/>
        <v>241252.0635832343</v>
      </c>
      <c r="E49">
        <f t="shared" si="7"/>
        <v>2.8408828157178498</v>
      </c>
      <c r="H49" s="25" t="s">
        <v>190</v>
      </c>
      <c r="J49">
        <f t="shared" si="8"/>
        <v>1.4204414078589249</v>
      </c>
      <c r="K49">
        <f t="shared" si="6"/>
        <v>3.3033521112998256</v>
      </c>
      <c r="L49">
        <f t="shared" si="0"/>
        <v>117.97686111785092</v>
      </c>
      <c r="M49">
        <f t="shared" si="1"/>
        <v>504.17462016175602</v>
      </c>
      <c r="N49" s="11">
        <f t="shared" si="2"/>
        <v>151.25238604852683</v>
      </c>
    </row>
    <row r="50" spans="1:14" x14ac:dyDescent="0.2">
      <c r="A50" s="20">
        <v>56.1</v>
      </c>
      <c r="B50">
        <f t="shared" si="9"/>
        <v>1919568.7653914504</v>
      </c>
      <c r="C50">
        <f t="shared" si="4"/>
        <v>468070.41807746515</v>
      </c>
      <c r="D50">
        <f t="shared" si="5"/>
        <v>225131.05539999553</v>
      </c>
      <c r="E50">
        <f t="shared" si="7"/>
        <v>2.6127702388689107</v>
      </c>
      <c r="H50" s="25" t="s">
        <v>190</v>
      </c>
      <c r="J50">
        <f t="shared" si="8"/>
        <v>1.3063851194344553</v>
      </c>
      <c r="K50">
        <f t="shared" si="6"/>
        <v>3.0381049289173379</v>
      </c>
      <c r="L50">
        <f t="shared" si="0"/>
        <v>108.50374746133349</v>
      </c>
      <c r="M50">
        <f t="shared" si="1"/>
        <v>463.69122846723712</v>
      </c>
      <c r="N50" s="11">
        <f t="shared" si="2"/>
        <v>139.10736854017114</v>
      </c>
    </row>
    <row r="51" spans="1:14" x14ac:dyDescent="0.2">
      <c r="A51" s="20">
        <v>52.4</v>
      </c>
      <c r="B51">
        <f t="shared" si="9"/>
        <v>1633715.5776475505</v>
      </c>
      <c r="C51">
        <f t="shared" si="4"/>
        <v>389507.95191512135</v>
      </c>
      <c r="D51">
        <f t="shared" si="5"/>
        <v>196787.72217083146</v>
      </c>
      <c r="E51">
        <f t="shared" si="7"/>
        <v>2.2200112517335033</v>
      </c>
      <c r="H51" s="25" t="s">
        <v>190</v>
      </c>
      <c r="J51">
        <f t="shared" si="8"/>
        <v>1.1100056258667517</v>
      </c>
      <c r="K51">
        <f t="shared" si="6"/>
        <v>2.5814084322482596</v>
      </c>
      <c r="L51">
        <f t="shared" si="0"/>
        <v>92.193158294580698</v>
      </c>
      <c r="M51">
        <f t="shared" si="1"/>
        <v>393.98785595974653</v>
      </c>
      <c r="N51" s="11">
        <f t="shared" si="2"/>
        <v>118.19635678792395</v>
      </c>
    </row>
    <row r="52" spans="1:14" x14ac:dyDescent="0.2">
      <c r="A52" s="20">
        <v>64</v>
      </c>
      <c r="B52">
        <f t="shared" si="9"/>
        <v>2620860.4738541855</v>
      </c>
      <c r="C52">
        <f t="shared" si="4"/>
        <v>667407.61499725387</v>
      </c>
      <c r="D52">
        <f t="shared" si="5"/>
        <v>292088.89568862133</v>
      </c>
      <c r="E52">
        <f t="shared" si="7"/>
        <v>3.5803569845400607</v>
      </c>
      <c r="H52" s="25" t="s">
        <v>190</v>
      </c>
      <c r="J52">
        <f t="shared" si="8"/>
        <v>1.7901784922700303</v>
      </c>
      <c r="K52">
        <f t="shared" si="6"/>
        <v>4.1632057959768147</v>
      </c>
      <c r="L52">
        <f t="shared" si="0"/>
        <v>148.68592128488623</v>
      </c>
      <c r="M52">
        <f t="shared" si="1"/>
        <v>635.40992002088126</v>
      </c>
      <c r="N52" s="11">
        <f t="shared" si="2"/>
        <v>190.62297600626437</v>
      </c>
    </row>
    <row r="53" spans="1:14" x14ac:dyDescent="0.2">
      <c r="A53" s="20">
        <v>72.3</v>
      </c>
      <c r="B53">
        <f t="shared" si="9"/>
        <v>3496575.5864365213</v>
      </c>
      <c r="C53">
        <f t="shared" si="4"/>
        <v>926835.42842949904</v>
      </c>
      <c r="D53">
        <f t="shared" si="5"/>
        <v>371926.0554652189</v>
      </c>
      <c r="E53">
        <f t="shared" si="7"/>
        <v>4.7953370703312395</v>
      </c>
      <c r="H53" s="25" t="s">
        <v>190</v>
      </c>
      <c r="J53">
        <f t="shared" si="8"/>
        <v>2.3976685351656197</v>
      </c>
      <c r="K53">
        <f t="shared" si="6"/>
        <v>5.5759733375944647</v>
      </c>
      <c r="L53">
        <f t="shared" si="0"/>
        <v>199.14190491408803</v>
      </c>
      <c r="M53">
        <f t="shared" si="1"/>
        <v>851.03378168413678</v>
      </c>
      <c r="N53" s="11">
        <f t="shared" si="2"/>
        <v>255.31013450524102</v>
      </c>
    </row>
    <row r="54" spans="1:14" x14ac:dyDescent="0.2">
      <c r="A54" s="20">
        <v>57.1</v>
      </c>
      <c r="B54">
        <f t="shared" si="9"/>
        <v>2001422.5665826015</v>
      </c>
      <c r="C54">
        <f t="shared" si="4"/>
        <v>490879.03200426302</v>
      </c>
      <c r="D54">
        <f t="shared" si="5"/>
        <v>233121.29088556947</v>
      </c>
      <c r="E54">
        <f t="shared" si="7"/>
        <v>2.7254228894724344</v>
      </c>
      <c r="H54" s="25" t="s">
        <v>190</v>
      </c>
      <c r="J54">
        <f t="shared" si="8"/>
        <v>1.3627114447362172</v>
      </c>
      <c r="K54">
        <f t="shared" si="6"/>
        <v>3.1690963831074819</v>
      </c>
      <c r="L54">
        <f t="shared" si="0"/>
        <v>113.18201368241006</v>
      </c>
      <c r="M54">
        <f t="shared" si="1"/>
        <v>483.68381915559848</v>
      </c>
      <c r="N54" s="11">
        <f t="shared" si="2"/>
        <v>145.10514574667954</v>
      </c>
    </row>
    <row r="55" spans="1:14" x14ac:dyDescent="0.2">
      <c r="A55" s="20">
        <v>62.3</v>
      </c>
      <c r="B55">
        <f t="shared" si="9"/>
        <v>2459269.9911122485</v>
      </c>
      <c r="C55">
        <f t="shared" si="4"/>
        <v>620734.61809785792</v>
      </c>
      <c r="D55">
        <f t="shared" si="5"/>
        <v>276937.92925192195</v>
      </c>
      <c r="E55">
        <f t="shared" si="7"/>
        <v>3.3569425384620284</v>
      </c>
      <c r="H55" s="25" t="s">
        <v>190</v>
      </c>
      <c r="J55">
        <f t="shared" si="8"/>
        <v>1.6784712692310142</v>
      </c>
      <c r="K55">
        <f t="shared" si="6"/>
        <v>3.903421556351196</v>
      </c>
      <c r="L55">
        <f t="shared" si="0"/>
        <v>139.40791272682841</v>
      </c>
      <c r="M55">
        <f t="shared" si="1"/>
        <v>595.76031079841198</v>
      </c>
      <c r="N55" s="11">
        <f t="shared" si="2"/>
        <v>178.72809323952359</v>
      </c>
    </row>
    <row r="56" spans="1:14" x14ac:dyDescent="0.2">
      <c r="A56" s="20">
        <v>77</v>
      </c>
      <c r="B56">
        <f t="shared" si="9"/>
        <v>4058040.9386963947</v>
      </c>
      <c r="C56">
        <f t="shared" si="4"/>
        <v>1098145.7356358378</v>
      </c>
      <c r="D56">
        <f t="shared" si="5"/>
        <v>421465.05493025447</v>
      </c>
      <c r="E56">
        <f t="shared" si="7"/>
        <v>5.5776517292624872</v>
      </c>
      <c r="H56" s="25" t="s">
        <v>190</v>
      </c>
      <c r="J56">
        <f t="shared" si="8"/>
        <v>2.7888258646312436</v>
      </c>
      <c r="K56">
        <f t="shared" si="6"/>
        <v>6.4856415456540546</v>
      </c>
      <c r="L56">
        <f t="shared" si="0"/>
        <v>231.6300552019305</v>
      </c>
      <c r="M56">
        <f t="shared" si="1"/>
        <v>989.87203077748075</v>
      </c>
      <c r="N56" s="11">
        <f t="shared" si="2"/>
        <v>296.96160923324425</v>
      </c>
    </row>
    <row r="57" spans="1:14" x14ac:dyDescent="0.2">
      <c r="A57" s="20">
        <v>55.8</v>
      </c>
      <c r="B57">
        <f t="shared" si="9"/>
        <v>1895396.8850258994</v>
      </c>
      <c r="C57">
        <f t="shared" si="4"/>
        <v>461360.42656611936</v>
      </c>
      <c r="D57">
        <f t="shared" si="5"/>
        <v>222761.37654678622</v>
      </c>
      <c r="E57">
        <f t="shared" si="7"/>
        <v>2.5795186881388048</v>
      </c>
      <c r="H57" s="25" t="s">
        <v>190</v>
      </c>
      <c r="J57">
        <f t="shared" si="8"/>
        <v>1.2897593440694024</v>
      </c>
      <c r="K57">
        <f t="shared" si="6"/>
        <v>2.9994403350451218</v>
      </c>
      <c r="L57">
        <f t="shared" si="0"/>
        <v>107.12286910875434</v>
      </c>
      <c r="M57">
        <f t="shared" si="1"/>
        <v>457.79003892630061</v>
      </c>
      <c r="N57" s="11">
        <f t="shared" si="2"/>
        <v>137.33701167789019</v>
      </c>
    </row>
    <row r="58" spans="1:14" x14ac:dyDescent="0.2">
      <c r="A58" s="20">
        <v>52.2</v>
      </c>
      <c r="B58">
        <f t="shared" si="9"/>
        <v>1619018.4538217217</v>
      </c>
      <c r="C58">
        <f t="shared" si="4"/>
        <v>385517.41670516605</v>
      </c>
      <c r="D58">
        <f t="shared" si="5"/>
        <v>195310.34008206954</v>
      </c>
      <c r="E58">
        <f t="shared" si="7"/>
        <v>2.1998462106089574</v>
      </c>
      <c r="H58" s="25" t="s">
        <v>190</v>
      </c>
      <c r="J58">
        <f t="shared" si="8"/>
        <v>1.0999231053044787</v>
      </c>
      <c r="K58">
        <f t="shared" si="6"/>
        <v>2.5579607100104154</v>
      </c>
      <c r="L58">
        <f t="shared" si="0"/>
        <v>91.355739643229114</v>
      </c>
      <c r="M58">
        <f t="shared" si="1"/>
        <v>390.40914377448337</v>
      </c>
      <c r="N58" s="11">
        <f t="shared" si="2"/>
        <v>117.12274313234501</v>
      </c>
    </row>
    <row r="59" spans="1:14" x14ac:dyDescent="0.2">
      <c r="A59" s="20">
        <v>62.6</v>
      </c>
      <c r="B59">
        <f t="shared" si="9"/>
        <v>2487354.8372090235</v>
      </c>
      <c r="C59">
        <f t="shared" si="4"/>
        <v>628816.78749554395</v>
      </c>
      <c r="D59">
        <f t="shared" si="5"/>
        <v>279582.00997598731</v>
      </c>
      <c r="E59">
        <f t="shared" si="7"/>
        <v>3.3957536346805552</v>
      </c>
      <c r="H59" s="25" t="s">
        <v>190</v>
      </c>
      <c r="J59">
        <f t="shared" si="8"/>
        <v>1.6978768173402776</v>
      </c>
      <c r="K59">
        <f t="shared" si="6"/>
        <v>3.9485507380006455</v>
      </c>
      <c r="L59">
        <f t="shared" si="0"/>
        <v>141.01966921430878</v>
      </c>
      <c r="M59">
        <f t="shared" si="1"/>
        <v>602.64815903550755</v>
      </c>
      <c r="N59" s="11">
        <f t="shared" si="2"/>
        <v>180.79444771065226</v>
      </c>
    </row>
    <row r="60" spans="1:14" x14ac:dyDescent="0.2">
      <c r="A60" s="20">
        <v>55.3</v>
      </c>
      <c r="B60">
        <f t="shared" si="9"/>
        <v>1855502.9824005563</v>
      </c>
      <c r="C60">
        <f t="shared" si="4"/>
        <v>450312.09480892774</v>
      </c>
      <c r="D60">
        <f t="shared" si="5"/>
        <v>218839.99552783501</v>
      </c>
      <c r="E60">
        <f t="shared" si="7"/>
        <v>2.5246550727373189</v>
      </c>
      <c r="H60" s="25" t="s">
        <v>190</v>
      </c>
      <c r="J60">
        <f t="shared" si="8"/>
        <v>1.2623275363686595</v>
      </c>
      <c r="K60">
        <f t="shared" si="6"/>
        <v>2.9356454334154871</v>
      </c>
      <c r="L60">
        <f t="shared" si="0"/>
        <v>104.84447976483882</v>
      </c>
      <c r="M60">
        <f t="shared" si="1"/>
        <v>448.05333232837103</v>
      </c>
      <c r="N60" s="11">
        <f t="shared" si="2"/>
        <v>134.41599969851131</v>
      </c>
    </row>
    <row r="61" spans="1:14" x14ac:dyDescent="0.2">
      <c r="A61" s="20">
        <v>52.7</v>
      </c>
      <c r="B61">
        <f t="shared" si="9"/>
        <v>1655905.209100714</v>
      </c>
      <c r="C61">
        <f t="shared" si="4"/>
        <v>395542.27885780751</v>
      </c>
      <c r="D61">
        <f t="shared" si="5"/>
        <v>199014.30523608506</v>
      </c>
      <c r="E61">
        <f t="shared" si="7"/>
        <v>2.2504617931946065</v>
      </c>
      <c r="H61" s="25" t="s">
        <v>190</v>
      </c>
      <c r="J61">
        <f t="shared" si="8"/>
        <v>1.1252308965973032</v>
      </c>
      <c r="K61">
        <f t="shared" si="6"/>
        <v>2.6168160385983796</v>
      </c>
      <c r="L61">
        <f t="shared" si="0"/>
        <v>93.457715664227848</v>
      </c>
      <c r="M61">
        <f t="shared" si="1"/>
        <v>399.39194728302499</v>
      </c>
      <c r="N61" s="11">
        <f t="shared" si="2"/>
        <v>119.8175841849075</v>
      </c>
    </row>
    <row r="62" spans="1:14" x14ac:dyDescent="0.2">
      <c r="A62" s="20">
        <v>65.400000000000006</v>
      </c>
      <c r="B62">
        <f t="shared" si="9"/>
        <v>2758414.0813313229</v>
      </c>
      <c r="C62">
        <f t="shared" si="4"/>
        <v>707454.3545035054</v>
      </c>
      <c r="D62">
        <f t="shared" si="5"/>
        <v>304872.4014466611</v>
      </c>
      <c r="E62">
        <f t="shared" si="7"/>
        <v>3.7707408372814895</v>
      </c>
      <c r="H62" s="25" t="s">
        <v>190</v>
      </c>
      <c r="J62">
        <f t="shared" si="8"/>
        <v>1.8853704186407447</v>
      </c>
      <c r="K62">
        <f t="shared" si="6"/>
        <v>4.384582368931965</v>
      </c>
      <c r="L62">
        <f t="shared" si="0"/>
        <v>156.59222746185588</v>
      </c>
      <c r="M62">
        <f t="shared" si="1"/>
        <v>669.19755325579433</v>
      </c>
      <c r="N62" s="11">
        <f t="shared" si="2"/>
        <v>200.75926597673831</v>
      </c>
    </row>
    <row r="63" spans="1:14" x14ac:dyDescent="0.2">
      <c r="A63" s="20">
        <v>87.6</v>
      </c>
      <c r="B63">
        <f t="shared" si="9"/>
        <v>5505258.9479181021</v>
      </c>
      <c r="C63">
        <f t="shared" si="4"/>
        <v>1554169.611959588</v>
      </c>
      <c r="D63">
        <f t="shared" si="5"/>
        <v>544737.50224833807</v>
      </c>
      <c r="E63">
        <f t="shared" si="7"/>
        <v>7.6041660621260281</v>
      </c>
      <c r="H63" s="25" t="s">
        <v>190</v>
      </c>
      <c r="J63">
        <f t="shared" si="8"/>
        <v>3.802083031063014</v>
      </c>
      <c r="K63">
        <f t="shared" si="6"/>
        <v>8.8420535606116601</v>
      </c>
      <c r="L63">
        <f t="shared" si="0"/>
        <v>315.78762716470214</v>
      </c>
      <c r="M63">
        <f t="shared" si="1"/>
        <v>1349.5197742081286</v>
      </c>
      <c r="N63" s="11">
        <f t="shared" si="2"/>
        <v>404.85593226243861</v>
      </c>
    </row>
    <row r="64" spans="1:14" x14ac:dyDescent="0.2">
      <c r="A64" s="20">
        <v>54.5</v>
      </c>
      <c r="B64">
        <f t="shared" si="9"/>
        <v>1792689.8023120142</v>
      </c>
      <c r="C64">
        <f t="shared" si="4"/>
        <v>432983.40019817383</v>
      </c>
      <c r="D64">
        <f t="shared" si="5"/>
        <v>212638.77954939453</v>
      </c>
      <c r="E64">
        <f t="shared" si="7"/>
        <v>2.4383119820595827</v>
      </c>
      <c r="H64" s="25" t="s">
        <v>190</v>
      </c>
      <c r="J64">
        <f t="shared" si="8"/>
        <v>1.2191559910297913</v>
      </c>
      <c r="K64">
        <f t="shared" si="6"/>
        <v>2.8352464907669566</v>
      </c>
      <c r="L64">
        <f t="shared" si="0"/>
        <v>101.25880324167701</v>
      </c>
      <c r="M64">
        <f t="shared" si="1"/>
        <v>432.72992838323506</v>
      </c>
      <c r="N64" s="11">
        <f t="shared" si="2"/>
        <v>129.81897851497052</v>
      </c>
    </row>
    <row r="65" spans="1:14" x14ac:dyDescent="0.2">
      <c r="A65" s="20">
        <v>50.6</v>
      </c>
      <c r="B65">
        <f t="shared" si="9"/>
        <v>1504191.5878978362</v>
      </c>
      <c r="C65">
        <f t="shared" si="4"/>
        <v>354516.15665115474</v>
      </c>
      <c r="D65">
        <f t="shared" si="5"/>
        <v>183692.98675723351</v>
      </c>
      <c r="E65">
        <f t="shared" si="7"/>
        <v>2.0424007313062242</v>
      </c>
      <c r="H65" s="25" t="s">
        <v>190</v>
      </c>
      <c r="J65">
        <f t="shared" si="8"/>
        <v>1.0212003656531121</v>
      </c>
      <c r="K65">
        <f t="shared" si="6"/>
        <v>2.3748845712863074</v>
      </c>
      <c r="L65">
        <f t="shared" si="0"/>
        <v>84.817306117368119</v>
      </c>
      <c r="M65">
        <f t="shared" si="1"/>
        <v>362.4671201596928</v>
      </c>
      <c r="N65" s="11">
        <f t="shared" si="2"/>
        <v>108.74013604790784</v>
      </c>
    </row>
    <row r="66" spans="1:14" x14ac:dyDescent="0.2">
      <c r="A66" s="20">
        <v>51.6</v>
      </c>
      <c r="B66">
        <f t="shared" si="9"/>
        <v>1575386.5220121159</v>
      </c>
      <c r="C66">
        <f t="shared" si="4"/>
        <v>373700.33497289411</v>
      </c>
      <c r="D66">
        <f t="shared" si="5"/>
        <v>190911.81797369922</v>
      </c>
      <c r="E66">
        <f t="shared" si="7"/>
        <v>2.1399986749587092</v>
      </c>
      <c r="H66" s="25" t="s">
        <v>190</v>
      </c>
      <c r="J66">
        <f t="shared" si="8"/>
        <v>1.0699993374793546</v>
      </c>
      <c r="K66">
        <f t="shared" si="6"/>
        <v>2.4883705522775688</v>
      </c>
      <c r="L66">
        <f t="shared" si="0"/>
        <v>88.870376867056024</v>
      </c>
      <c r="M66">
        <f t="shared" si="1"/>
        <v>379.78793532929922</v>
      </c>
      <c r="N66" s="11">
        <f t="shared" si="2"/>
        <v>113.93638059878977</v>
      </c>
    </row>
    <row r="67" spans="1:14" x14ac:dyDescent="0.2">
      <c r="A67" s="20">
        <v>65.5</v>
      </c>
      <c r="B67">
        <f t="shared" si="9"/>
        <v>2768395.0943862973</v>
      </c>
      <c r="C67">
        <f t="shared" si="4"/>
        <v>710371.12883554143</v>
      </c>
      <c r="D67">
        <f t="shared" si="5"/>
        <v>305796.10016344284</v>
      </c>
      <c r="E67">
        <f t="shared" si="7"/>
        <v>3.7845623233852814</v>
      </c>
      <c r="H67" s="25" t="s">
        <v>190</v>
      </c>
      <c r="J67">
        <f t="shared" si="8"/>
        <v>1.8922811616926407</v>
      </c>
      <c r="K67">
        <f t="shared" si="6"/>
        <v>4.4006538644014901</v>
      </c>
      <c r="L67">
        <f t="shared" si="0"/>
        <v>157.16620944291034</v>
      </c>
      <c r="M67">
        <f t="shared" si="1"/>
        <v>671.65046770474498</v>
      </c>
      <c r="N67" s="11">
        <f t="shared" si="2"/>
        <v>201.49514031142351</v>
      </c>
    </row>
    <row r="68" spans="1:14" x14ac:dyDescent="0.2">
      <c r="A68" s="20">
        <v>68.8</v>
      </c>
      <c r="B68">
        <f t="shared" si="9"/>
        <v>3109523.7661541305</v>
      </c>
      <c r="C68">
        <f t="shared" si="4"/>
        <v>810906.92820868199</v>
      </c>
      <c r="D68">
        <f t="shared" si="5"/>
        <v>337071.14292828058</v>
      </c>
      <c r="E68">
        <f t="shared" si="7"/>
        <v>4.2575018372910938</v>
      </c>
      <c r="H68" s="25" t="s">
        <v>190</v>
      </c>
      <c r="J68">
        <f t="shared" si="8"/>
        <v>2.1287509186455469</v>
      </c>
      <c r="K68">
        <f t="shared" si="6"/>
        <v>4.9505835317338303</v>
      </c>
      <c r="L68">
        <f t="shared" si="0"/>
        <v>176.80655470477964</v>
      </c>
      <c r="M68">
        <f t="shared" si="1"/>
        <v>755.58356711444287</v>
      </c>
      <c r="N68" s="11">
        <f t="shared" si="2"/>
        <v>226.67507013433286</v>
      </c>
    </row>
    <row r="69" spans="1:14" x14ac:dyDescent="0.2">
      <c r="A69" s="20">
        <v>50.8</v>
      </c>
      <c r="B69">
        <f t="shared" si="9"/>
        <v>1518278.5885396712</v>
      </c>
      <c r="C69">
        <f t="shared" si="4"/>
        <v>358302.21787217731</v>
      </c>
      <c r="D69">
        <f t="shared" si="5"/>
        <v>185125.55233483791</v>
      </c>
      <c r="E69">
        <f t="shared" si="7"/>
        <v>2.0617063587466862</v>
      </c>
      <c r="H69" s="25" t="s">
        <v>190</v>
      </c>
      <c r="J69">
        <f t="shared" si="8"/>
        <v>1.0308531793733431</v>
      </c>
      <c r="K69">
        <f t="shared" si="6"/>
        <v>2.3973329752868446</v>
      </c>
      <c r="L69">
        <f t="shared" si="0"/>
        <v>85.619034831673019</v>
      </c>
      <c r="M69">
        <f t="shared" si="1"/>
        <v>365.89331124646588</v>
      </c>
      <c r="N69" s="11">
        <f t="shared" si="2"/>
        <v>109.76799337393977</v>
      </c>
    </row>
    <row r="70" spans="1:14" x14ac:dyDescent="0.2">
      <c r="A70" s="57">
        <v>51</v>
      </c>
      <c r="B70">
        <f t="shared" si="9"/>
        <v>1532441.4727941384</v>
      </c>
      <c r="C70">
        <f t="shared" si="4"/>
        <v>362113.59733103035</v>
      </c>
      <c r="D70">
        <f t="shared" si="5"/>
        <v>186563.71755332191</v>
      </c>
      <c r="E70">
        <f t="shared" si="7"/>
        <v>2.0811187876784905</v>
      </c>
      <c r="H70" s="20" t="s">
        <v>195</v>
      </c>
      <c r="J70">
        <f t="shared" si="8"/>
        <v>1.0405593938392452</v>
      </c>
      <c r="K70">
        <f t="shared" si="6"/>
        <v>2.4199055670680121</v>
      </c>
      <c r="L70">
        <f t="shared" si="0"/>
        <v>86.425198823857571</v>
      </c>
      <c r="M70">
        <f t="shared" si="1"/>
        <v>369.33845651221179</v>
      </c>
      <c r="N70" s="11">
        <f t="shared" si="2"/>
        <v>110.80153695366354</v>
      </c>
    </row>
    <row r="71" spans="1:14" x14ac:dyDescent="0.2">
      <c r="A71" s="57">
        <v>57</v>
      </c>
      <c r="B71">
        <f t="shared" si="9"/>
        <v>1993148.2799441963</v>
      </c>
      <c r="C71">
        <f t="shared" si="4"/>
        <v>488567.4218957423</v>
      </c>
      <c r="D71">
        <f t="shared" si="5"/>
        <v>232315.94459298882</v>
      </c>
      <c r="E71">
        <f t="shared" si="7"/>
        <v>2.7140316464329279</v>
      </c>
      <c r="H71" s="20" t="s">
        <v>195</v>
      </c>
      <c r="J71">
        <f t="shared" si="8"/>
        <v>1.357015823216464</v>
      </c>
      <c r="K71">
        <f t="shared" si="6"/>
        <v>3.1558507516661951</v>
      </c>
      <c r="L71">
        <f t="shared" si="0"/>
        <v>112.70895541664983</v>
      </c>
      <c r="M71">
        <f t="shared" si="1"/>
        <v>481.66220263525565</v>
      </c>
      <c r="N71" s="11">
        <f t="shared" si="2"/>
        <v>144.49866079057671</v>
      </c>
    </row>
    <row r="72" spans="1:14" x14ac:dyDescent="0.2">
      <c r="A72" s="57">
        <v>63</v>
      </c>
      <c r="B72">
        <f t="shared" si="9"/>
        <v>2525088.1527686366</v>
      </c>
      <c r="C72">
        <f t="shared" si="4"/>
        <v>639695.46407068195</v>
      </c>
      <c r="D72">
        <f t="shared" si="5"/>
        <v>283127.19308732869</v>
      </c>
      <c r="E72">
        <f t="shared" si="7"/>
        <v>3.4479108099266473</v>
      </c>
      <c r="H72" s="20" t="s">
        <v>195</v>
      </c>
      <c r="J72">
        <f t="shared" si="8"/>
        <v>1.7239554049633237</v>
      </c>
      <c r="K72">
        <f t="shared" si="6"/>
        <v>4.0091986161937756</v>
      </c>
      <c r="L72">
        <f t="shared" si="0"/>
        <v>143.1856648640634</v>
      </c>
      <c r="M72">
        <f t="shared" si="1"/>
        <v>611.90455070112557</v>
      </c>
      <c r="N72" s="11">
        <f t="shared" si="2"/>
        <v>183.57136521033769</v>
      </c>
    </row>
    <row r="73" spans="1:14" x14ac:dyDescent="0.2">
      <c r="A73" s="57">
        <v>59</v>
      </c>
      <c r="B73">
        <f t="shared" si="9"/>
        <v>2162411.2234933712</v>
      </c>
      <c r="C73">
        <f t="shared" si="4"/>
        <v>536113.18440406071</v>
      </c>
      <c r="D73">
        <f t="shared" si="5"/>
        <v>248689.98995366311</v>
      </c>
      <c r="E73">
        <f t="shared" si="7"/>
        <v>2.947214397851095</v>
      </c>
      <c r="H73" s="20" t="s">
        <v>195</v>
      </c>
      <c r="J73">
        <f t="shared" si="8"/>
        <v>1.4736071989255475</v>
      </c>
      <c r="K73">
        <f t="shared" si="6"/>
        <v>3.4269934858733664</v>
      </c>
      <c r="L73">
        <f t="shared" si="0"/>
        <v>122.39262449547736</v>
      </c>
      <c r="M73">
        <f t="shared" si="1"/>
        <v>523.04540382682626</v>
      </c>
      <c r="N73" s="11">
        <f t="shared" si="2"/>
        <v>156.91362114804789</v>
      </c>
    </row>
    <row r="74" spans="1:14" x14ac:dyDescent="0.2">
      <c r="A74" s="57">
        <v>64</v>
      </c>
      <c r="B74">
        <f t="shared" si="9"/>
        <v>2620860.4738541855</v>
      </c>
      <c r="C74">
        <f t="shared" si="4"/>
        <v>667407.61499725387</v>
      </c>
      <c r="D74">
        <f t="shared" si="5"/>
        <v>292088.89568862133</v>
      </c>
      <c r="E74">
        <f t="shared" si="7"/>
        <v>3.5803569845400607</v>
      </c>
      <c r="H74" s="20" t="s">
        <v>195</v>
      </c>
      <c r="J74">
        <f t="shared" si="8"/>
        <v>1.7901784922700303</v>
      </c>
      <c r="K74">
        <f t="shared" si="6"/>
        <v>4.1632057959768147</v>
      </c>
      <c r="L74">
        <f t="shared" si="0"/>
        <v>148.68592128488623</v>
      </c>
      <c r="M74">
        <f t="shared" si="1"/>
        <v>635.40992002088126</v>
      </c>
      <c r="N74" s="11">
        <f t="shared" si="2"/>
        <v>190.62297600626437</v>
      </c>
    </row>
    <row r="75" spans="1:14" x14ac:dyDescent="0.2">
      <c r="A75" s="57">
        <v>62.5</v>
      </c>
      <c r="B75">
        <f t="shared" si="9"/>
        <v>2477972.7523463401</v>
      </c>
      <c r="C75">
        <f t="shared" si="4"/>
        <v>626115.42661666207</v>
      </c>
      <c r="D75">
        <f t="shared" si="5"/>
        <v>278699.23972471373</v>
      </c>
      <c r="E75">
        <f t="shared" si="7"/>
        <v>3.382787418687716</v>
      </c>
      <c r="H75" s="20" t="s">
        <v>195</v>
      </c>
      <c r="J75">
        <f t="shared" si="8"/>
        <v>1.691393709343858</v>
      </c>
      <c r="K75">
        <f t="shared" si="6"/>
        <v>3.9334737426601349</v>
      </c>
      <c r="L75">
        <f t="shared" si="0"/>
        <v>140.48120509500481</v>
      </c>
      <c r="M75">
        <f t="shared" si="1"/>
        <v>600.34703032053335</v>
      </c>
      <c r="N75" s="11">
        <f t="shared" si="2"/>
        <v>180.10410909616002</v>
      </c>
    </row>
    <row r="76" spans="1:14" x14ac:dyDescent="0.2">
      <c r="A76" s="57">
        <v>51.2</v>
      </c>
      <c r="B76">
        <f t="shared" ref="B76:B89" si="10">EXP(2.902625+(2.4818*LN(A76)))+EXP(4.841987+(2.3323*LN(A76)))</f>
        <v>1546680.3502724064</v>
      </c>
      <c r="C76">
        <f t="shared" ref="C76:C111" si="11">EXP(2.2117+(2.6929*LN(A76)))</f>
        <v>365950.36405304179</v>
      </c>
      <c r="D76">
        <f t="shared" ref="D76:D111" si="12">EXP(4.0616+(1.7009*LN(A76)))+EXP(3.2137+(2.1382*LN(A76)))+EXP(3.3788+(1.7503*LN(A76)))</f>
        <v>188007.48310453162</v>
      </c>
      <c r="E76">
        <f t="shared" ref="E76:E119" si="13">(B76+C76+D76)/1000000</f>
        <v>2.1006381974299795</v>
      </c>
      <c r="H76" s="20" t="s">
        <v>195</v>
      </c>
      <c r="J76">
        <f t="shared" ref="J76:J156" si="14">E76/2</f>
        <v>1.0503190987149897</v>
      </c>
      <c r="K76">
        <f t="shared" si="6"/>
        <v>2.4426025551511388</v>
      </c>
      <c r="L76">
        <f t="shared" si="0"/>
        <v>87.2358055411121</v>
      </c>
      <c r="M76">
        <f t="shared" si="1"/>
        <v>372.80258778253034</v>
      </c>
      <c r="N76" s="11">
        <f t="shared" si="2"/>
        <v>111.8407763347591</v>
      </c>
    </row>
    <row r="77" spans="1:14" x14ac:dyDescent="0.2">
      <c r="A77" s="57">
        <v>56.8</v>
      </c>
      <c r="B77">
        <f t="shared" si="10"/>
        <v>1976659.0673200311</v>
      </c>
      <c r="C77">
        <f t="shared" si="11"/>
        <v>483964.75923527731</v>
      </c>
      <c r="D77">
        <f t="shared" si="12"/>
        <v>230709.46777753707</v>
      </c>
      <c r="E77">
        <f t="shared" si="13"/>
        <v>2.6913332943328454</v>
      </c>
      <c r="H77" s="20" t="s">
        <v>195</v>
      </c>
      <c r="J77">
        <f t="shared" si="14"/>
        <v>1.3456666471664227</v>
      </c>
      <c r="K77">
        <f t="shared" si="6"/>
        <v>3.1294573189916806</v>
      </c>
      <c r="L77">
        <f t="shared" si="0"/>
        <v>111.76633282113144</v>
      </c>
      <c r="M77">
        <f t="shared" si="1"/>
        <v>477.63390094500613</v>
      </c>
      <c r="N77" s="11">
        <f t="shared" si="2"/>
        <v>143.29017028350185</v>
      </c>
    </row>
    <row r="78" spans="1:14" x14ac:dyDescent="0.2">
      <c r="A78" s="20">
        <v>68</v>
      </c>
      <c r="B78">
        <f t="shared" si="10"/>
        <v>3024720.4792807614</v>
      </c>
      <c r="C78">
        <f t="shared" si="11"/>
        <v>785764.41440867528</v>
      </c>
      <c r="D78">
        <f t="shared" si="12"/>
        <v>329347.88852871029</v>
      </c>
      <c r="E78">
        <f t="shared" si="13"/>
        <v>4.1398327822181473</v>
      </c>
      <c r="H78" s="20" t="s">
        <v>195</v>
      </c>
      <c r="J78">
        <f t="shared" si="14"/>
        <v>2.0699163911090737</v>
      </c>
      <c r="K78">
        <f t="shared" si="6"/>
        <v>4.8137590490908693</v>
      </c>
      <c r="L78">
        <f t="shared" si="0"/>
        <v>171.91996603895961</v>
      </c>
      <c r="M78">
        <f t="shared" si="1"/>
        <v>734.70070956820348</v>
      </c>
      <c r="N78" s="11">
        <f t="shared" si="2"/>
        <v>220.41021287046104</v>
      </c>
    </row>
    <row r="79" spans="1:14" x14ac:dyDescent="0.2">
      <c r="A79" s="20">
        <v>65.400000000000006</v>
      </c>
      <c r="B79">
        <f t="shared" si="10"/>
        <v>2758414.0813313229</v>
      </c>
      <c r="C79">
        <f t="shared" si="11"/>
        <v>707454.3545035054</v>
      </c>
      <c r="D79">
        <f t="shared" si="12"/>
        <v>304872.4014466611</v>
      </c>
      <c r="E79">
        <f t="shared" si="13"/>
        <v>3.7707408372814895</v>
      </c>
      <c r="H79" s="20" t="s">
        <v>195</v>
      </c>
      <c r="J79">
        <f t="shared" si="14"/>
        <v>1.8853704186407447</v>
      </c>
      <c r="K79">
        <f t="shared" si="6"/>
        <v>4.384582368931965</v>
      </c>
      <c r="L79">
        <f t="shared" si="0"/>
        <v>156.59222746185588</v>
      </c>
      <c r="M79">
        <f t="shared" si="1"/>
        <v>669.19755325579433</v>
      </c>
      <c r="N79" s="11">
        <f t="shared" si="2"/>
        <v>200.75926597673831</v>
      </c>
    </row>
    <row r="80" spans="1:14" x14ac:dyDescent="0.2">
      <c r="A80" s="20">
        <v>75</v>
      </c>
      <c r="B80">
        <f t="shared" si="10"/>
        <v>3813214.3568562777</v>
      </c>
      <c r="C80">
        <f t="shared" si="11"/>
        <v>1023014.0111123018</v>
      </c>
      <c r="D80">
        <f t="shared" si="12"/>
        <v>400001.11520172202</v>
      </c>
      <c r="E80">
        <f t="shared" si="13"/>
        <v>5.2362294831703018</v>
      </c>
      <c r="H80" s="20" t="s">
        <v>195</v>
      </c>
      <c r="J80">
        <f t="shared" si="14"/>
        <v>2.6181147415851509</v>
      </c>
      <c r="K80">
        <f t="shared" si="6"/>
        <v>6.0886389339189559</v>
      </c>
      <c r="L80">
        <f t="shared" si="0"/>
        <v>217.45139049710556</v>
      </c>
      <c r="M80">
        <f t="shared" si="1"/>
        <v>929.2794465688271</v>
      </c>
      <c r="N80" s="11">
        <f t="shared" si="2"/>
        <v>278.78383397064812</v>
      </c>
    </row>
    <row r="81" spans="1:14" x14ac:dyDescent="0.2">
      <c r="A81" s="20">
        <v>64</v>
      </c>
      <c r="B81">
        <f t="shared" si="10"/>
        <v>2620860.4738541855</v>
      </c>
      <c r="C81">
        <f t="shared" si="11"/>
        <v>667407.61499725387</v>
      </c>
      <c r="D81">
        <f t="shared" si="12"/>
        <v>292088.89568862133</v>
      </c>
      <c r="E81">
        <f t="shared" si="13"/>
        <v>3.5803569845400607</v>
      </c>
      <c r="H81" s="20" t="s">
        <v>195</v>
      </c>
      <c r="J81">
        <f t="shared" si="14"/>
        <v>1.7901784922700303</v>
      </c>
      <c r="K81">
        <f t="shared" si="6"/>
        <v>4.1632057959768147</v>
      </c>
      <c r="L81">
        <f t="shared" ref="L81:L156" si="15">K81/0.028</f>
        <v>148.68592128488623</v>
      </c>
      <c r="M81">
        <f t="shared" ref="M81:M156" si="16">L81/0.234</f>
        <v>635.40992002088126</v>
      </c>
      <c r="N81" s="11">
        <f t="shared" ref="N81:N156" si="17">(M81/1000)*300</f>
        <v>190.62297600626437</v>
      </c>
    </row>
    <row r="82" spans="1:14" x14ac:dyDescent="0.2">
      <c r="A82" s="20">
        <v>59.5</v>
      </c>
      <c r="B82">
        <f t="shared" si="10"/>
        <v>2205975.7697789818</v>
      </c>
      <c r="C82">
        <f t="shared" si="11"/>
        <v>548435.85852558503</v>
      </c>
      <c r="D82">
        <f t="shared" si="12"/>
        <v>252871.41286072828</v>
      </c>
      <c r="E82">
        <f t="shared" si="13"/>
        <v>3.0072830411652949</v>
      </c>
      <c r="H82" s="20" t="s">
        <v>195</v>
      </c>
      <c r="J82">
        <f t="shared" si="14"/>
        <v>1.5036415205826474</v>
      </c>
      <c r="K82">
        <f t="shared" si="6"/>
        <v>3.4968407455410406</v>
      </c>
      <c r="L82">
        <f t="shared" si="15"/>
        <v>124.88716948360859</v>
      </c>
      <c r="M82">
        <f t="shared" si="16"/>
        <v>533.70585249405372</v>
      </c>
      <c r="N82" s="11">
        <f t="shared" si="17"/>
        <v>160.1117557482161</v>
      </c>
    </row>
    <row r="83" spans="1:14" x14ac:dyDescent="0.2">
      <c r="A83" s="20">
        <v>56</v>
      </c>
      <c r="B83">
        <f t="shared" si="10"/>
        <v>1911491.8135088393</v>
      </c>
      <c r="C83">
        <f t="shared" si="11"/>
        <v>465826.98529684334</v>
      </c>
      <c r="D83">
        <f t="shared" si="12"/>
        <v>224339.75805967234</v>
      </c>
      <c r="E83">
        <f t="shared" si="13"/>
        <v>2.6016585568653556</v>
      </c>
      <c r="H83" s="20" t="s">
        <v>195</v>
      </c>
      <c r="J83">
        <f t="shared" si="14"/>
        <v>1.3008292784326778</v>
      </c>
      <c r="K83">
        <f t="shared" si="6"/>
        <v>3.0251843684480879</v>
      </c>
      <c r="L83">
        <f t="shared" si="15"/>
        <v>108.042298873146</v>
      </c>
      <c r="M83">
        <f t="shared" si="16"/>
        <v>461.71922595361536</v>
      </c>
      <c r="N83" s="11">
        <f t="shared" si="17"/>
        <v>138.51576778608461</v>
      </c>
    </row>
    <row r="84" spans="1:14" x14ac:dyDescent="0.2">
      <c r="A84" s="20">
        <v>69</v>
      </c>
      <c r="B84">
        <f t="shared" si="10"/>
        <v>3130936.4681049008</v>
      </c>
      <c r="C84">
        <f t="shared" si="11"/>
        <v>817270.49823021668</v>
      </c>
      <c r="D84">
        <f t="shared" si="12"/>
        <v>339016.10902072885</v>
      </c>
      <c r="E84">
        <f t="shared" si="13"/>
        <v>4.287223075355846</v>
      </c>
      <c r="H84" s="20" t="s">
        <v>195</v>
      </c>
      <c r="J84">
        <f t="shared" si="14"/>
        <v>2.143611537677923</v>
      </c>
      <c r="K84">
        <f t="shared" si="6"/>
        <v>4.9851431108788908</v>
      </c>
      <c r="L84">
        <f t="shared" si="15"/>
        <v>178.0408253885318</v>
      </c>
      <c r="M84">
        <f t="shared" si="16"/>
        <v>760.8582281561188</v>
      </c>
      <c r="N84" s="11">
        <f t="shared" si="17"/>
        <v>228.25746844683565</v>
      </c>
    </row>
    <row r="85" spans="1:14" x14ac:dyDescent="0.2">
      <c r="A85" s="20">
        <v>56</v>
      </c>
      <c r="B85">
        <f t="shared" si="10"/>
        <v>1911491.8135088393</v>
      </c>
      <c r="C85">
        <f t="shared" si="11"/>
        <v>465826.98529684334</v>
      </c>
      <c r="D85">
        <f t="shared" si="12"/>
        <v>224339.75805967234</v>
      </c>
      <c r="E85">
        <f t="shared" si="13"/>
        <v>2.6016585568653556</v>
      </c>
      <c r="H85" s="20" t="s">
        <v>195</v>
      </c>
      <c r="J85">
        <f t="shared" si="14"/>
        <v>1.3008292784326778</v>
      </c>
      <c r="K85">
        <f t="shared" si="6"/>
        <v>3.0251843684480879</v>
      </c>
      <c r="L85">
        <f t="shared" si="15"/>
        <v>108.042298873146</v>
      </c>
      <c r="M85">
        <f t="shared" si="16"/>
        <v>461.71922595361536</v>
      </c>
      <c r="N85" s="11">
        <f t="shared" si="17"/>
        <v>138.51576778608461</v>
      </c>
    </row>
    <row r="86" spans="1:14" x14ac:dyDescent="0.2">
      <c r="A86" s="20">
        <v>52</v>
      </c>
      <c r="B86">
        <f t="shared" si="10"/>
        <v>1604397.975340138</v>
      </c>
      <c r="C86">
        <f t="shared" si="11"/>
        <v>381552.68118040409</v>
      </c>
      <c r="D86">
        <f t="shared" si="12"/>
        <v>193838.56248164657</v>
      </c>
      <c r="E86">
        <f t="shared" si="13"/>
        <v>2.1797892190021888</v>
      </c>
      <c r="H86" s="20" t="s">
        <v>195</v>
      </c>
      <c r="J86">
        <f t="shared" si="14"/>
        <v>1.0898946095010944</v>
      </c>
      <c r="K86">
        <f t="shared" si="6"/>
        <v>2.5346386267467311</v>
      </c>
      <c r="L86">
        <f t="shared" si="15"/>
        <v>90.522808098097542</v>
      </c>
      <c r="M86">
        <f t="shared" si="16"/>
        <v>386.84960725682708</v>
      </c>
      <c r="N86" s="11">
        <f t="shared" si="17"/>
        <v>116.05488217704813</v>
      </c>
    </row>
    <row r="87" spans="1:14" x14ac:dyDescent="0.2">
      <c r="A87" s="20">
        <v>64</v>
      </c>
      <c r="B87">
        <f t="shared" si="10"/>
        <v>2620860.4738541855</v>
      </c>
      <c r="C87">
        <f t="shared" si="11"/>
        <v>667407.61499725387</v>
      </c>
      <c r="D87">
        <f t="shared" si="12"/>
        <v>292088.89568862133</v>
      </c>
      <c r="E87">
        <f t="shared" si="13"/>
        <v>3.5803569845400607</v>
      </c>
      <c r="H87" s="20" t="s">
        <v>195</v>
      </c>
      <c r="J87">
        <f t="shared" si="14"/>
        <v>1.7901784922700303</v>
      </c>
      <c r="K87">
        <f t="shared" si="6"/>
        <v>4.1632057959768147</v>
      </c>
      <c r="L87">
        <f t="shared" si="15"/>
        <v>148.68592128488623</v>
      </c>
      <c r="M87">
        <f t="shared" si="16"/>
        <v>635.40992002088126</v>
      </c>
      <c r="N87" s="11">
        <f t="shared" si="17"/>
        <v>190.62297600626437</v>
      </c>
    </row>
    <row r="88" spans="1:14" x14ac:dyDescent="0.2">
      <c r="A88" s="20">
        <v>64</v>
      </c>
      <c r="B88">
        <f t="shared" si="10"/>
        <v>2620860.4738541855</v>
      </c>
      <c r="C88">
        <f t="shared" si="11"/>
        <v>667407.61499725387</v>
      </c>
      <c r="D88">
        <f t="shared" si="12"/>
        <v>292088.89568862133</v>
      </c>
      <c r="E88">
        <f t="shared" si="13"/>
        <v>3.5803569845400607</v>
      </c>
      <c r="H88" s="20" t="s">
        <v>195</v>
      </c>
      <c r="J88">
        <f t="shared" si="14"/>
        <v>1.7901784922700303</v>
      </c>
      <c r="K88">
        <f t="shared" si="6"/>
        <v>4.1632057959768147</v>
      </c>
      <c r="L88">
        <f t="shared" si="15"/>
        <v>148.68592128488623</v>
      </c>
      <c r="M88">
        <f t="shared" si="16"/>
        <v>635.40992002088126</v>
      </c>
      <c r="N88" s="11">
        <f t="shared" si="17"/>
        <v>190.62297600626437</v>
      </c>
    </row>
    <row r="89" spans="1:14" x14ac:dyDescent="0.2">
      <c r="A89" s="20">
        <v>52</v>
      </c>
      <c r="B89">
        <f t="shared" si="10"/>
        <v>1604397.975340138</v>
      </c>
      <c r="C89">
        <f t="shared" si="11"/>
        <v>381552.68118040409</v>
      </c>
      <c r="D89">
        <f t="shared" si="12"/>
        <v>193838.56248164657</v>
      </c>
      <c r="E89">
        <f t="shared" si="13"/>
        <v>2.1797892190021888</v>
      </c>
      <c r="H89" s="20" t="s">
        <v>195</v>
      </c>
      <c r="J89">
        <f t="shared" si="14"/>
        <v>1.0898946095010944</v>
      </c>
      <c r="K89">
        <f t="shared" si="6"/>
        <v>2.5346386267467311</v>
      </c>
      <c r="L89">
        <f t="shared" si="15"/>
        <v>90.522808098097542</v>
      </c>
      <c r="M89">
        <f t="shared" si="16"/>
        <v>386.84960725682708</v>
      </c>
      <c r="N89" s="11">
        <f t="shared" si="17"/>
        <v>116.05488217704813</v>
      </c>
    </row>
    <row r="90" spans="1:14" x14ac:dyDescent="0.2">
      <c r="A90" s="20">
        <v>58</v>
      </c>
      <c r="B90">
        <f t="shared" ref="B90:B119" si="18">EXP(2.902625+(2.4818*LN(A90)))+EXP(4.841987+(2.3323*LN(A90)))</f>
        <v>2076783.8492408756</v>
      </c>
      <c r="C90">
        <f t="shared" si="11"/>
        <v>511993.38453108829</v>
      </c>
      <c r="D90">
        <f t="shared" si="12"/>
        <v>240432.65966850385</v>
      </c>
      <c r="E90">
        <f t="shared" si="13"/>
        <v>2.8292098934404679</v>
      </c>
      <c r="H90" s="20" t="s">
        <v>195</v>
      </c>
      <c r="J90">
        <f t="shared" si="14"/>
        <v>1.414604946720234</v>
      </c>
      <c r="K90">
        <f t="shared" ref="K90:K156" si="19">J90/0.43</f>
        <v>3.2897789458610092</v>
      </c>
      <c r="L90">
        <f t="shared" si="15"/>
        <v>117.49210520932175</v>
      </c>
      <c r="M90">
        <f t="shared" si="16"/>
        <v>502.10301371505017</v>
      </c>
      <c r="N90" s="11">
        <f t="shared" si="17"/>
        <v>150.63090411451506</v>
      </c>
    </row>
    <row r="91" spans="1:14" x14ac:dyDescent="0.2">
      <c r="A91" s="20">
        <v>54</v>
      </c>
      <c r="B91">
        <f t="shared" si="18"/>
        <v>1754064.6807381851</v>
      </c>
      <c r="C91">
        <f t="shared" si="11"/>
        <v>422369.21982768417</v>
      </c>
      <c r="D91">
        <f t="shared" si="12"/>
        <v>208808.62367540403</v>
      </c>
      <c r="E91">
        <f t="shared" si="13"/>
        <v>2.3852425242412734</v>
      </c>
      <c r="H91" s="20" t="s">
        <v>195</v>
      </c>
      <c r="J91">
        <f t="shared" si="14"/>
        <v>1.1926212621206367</v>
      </c>
      <c r="K91">
        <f t="shared" si="19"/>
        <v>2.7735378188852016</v>
      </c>
      <c r="L91">
        <f t="shared" si="15"/>
        <v>99.054922103042912</v>
      </c>
      <c r="M91">
        <f t="shared" si="16"/>
        <v>423.31163291898679</v>
      </c>
      <c r="N91" s="11">
        <f t="shared" si="17"/>
        <v>126.99348987569603</v>
      </c>
    </row>
    <row r="92" spans="1:14" x14ac:dyDescent="0.2">
      <c r="A92" s="20">
        <v>76</v>
      </c>
      <c r="B92">
        <f t="shared" si="18"/>
        <v>3934527.4621186443</v>
      </c>
      <c r="C92">
        <f t="shared" si="11"/>
        <v>1060161.4990284899</v>
      </c>
      <c r="D92">
        <f t="shared" si="12"/>
        <v>410662.01269390841</v>
      </c>
      <c r="E92">
        <f t="shared" si="13"/>
        <v>5.4053509738410419</v>
      </c>
      <c r="H92" s="20" t="s">
        <v>195</v>
      </c>
      <c r="J92">
        <f t="shared" si="14"/>
        <v>2.702675486920521</v>
      </c>
      <c r="K92">
        <f t="shared" si="19"/>
        <v>6.285291830047723</v>
      </c>
      <c r="L92">
        <f t="shared" si="15"/>
        <v>224.47470821599009</v>
      </c>
      <c r="M92">
        <f t="shared" si="16"/>
        <v>959.29362485465845</v>
      </c>
      <c r="N92" s="11">
        <f t="shared" si="17"/>
        <v>287.78808745639753</v>
      </c>
    </row>
    <row r="93" spans="1:14" x14ac:dyDescent="0.2">
      <c r="A93" s="20">
        <v>61</v>
      </c>
      <c r="B93">
        <f t="shared" si="18"/>
        <v>2339691.522373769</v>
      </c>
      <c r="C93">
        <f t="shared" si="11"/>
        <v>586467.32216065505</v>
      </c>
      <c r="D93">
        <f t="shared" si="12"/>
        <v>265626.84237304714</v>
      </c>
      <c r="E93">
        <f t="shared" si="13"/>
        <v>3.1917856869074712</v>
      </c>
      <c r="H93" s="20" t="s">
        <v>195</v>
      </c>
      <c r="J93">
        <f t="shared" si="14"/>
        <v>1.5958928434537356</v>
      </c>
      <c r="K93">
        <f t="shared" si="19"/>
        <v>3.7113787057063621</v>
      </c>
      <c r="L93">
        <f t="shared" si="15"/>
        <v>132.54923948951293</v>
      </c>
      <c r="M93">
        <f t="shared" si="16"/>
        <v>566.44974140817487</v>
      </c>
      <c r="N93" s="11">
        <f t="shared" si="17"/>
        <v>169.93492242245244</v>
      </c>
    </row>
    <row r="94" spans="1:14" x14ac:dyDescent="0.2">
      <c r="A94" s="20">
        <v>68.5</v>
      </c>
      <c r="B94">
        <f t="shared" si="18"/>
        <v>3077563.7657288439</v>
      </c>
      <c r="C94">
        <f t="shared" si="11"/>
        <v>801420.12777318503</v>
      </c>
      <c r="D94">
        <f t="shared" si="12"/>
        <v>334164.30921829748</v>
      </c>
      <c r="E94">
        <f t="shared" si="13"/>
        <v>4.2131482027203262</v>
      </c>
      <c r="H94" s="20" t="s">
        <v>195</v>
      </c>
      <c r="J94">
        <f t="shared" si="14"/>
        <v>2.1065741013601631</v>
      </c>
      <c r="K94">
        <f t="shared" si="19"/>
        <v>4.899009538046891</v>
      </c>
      <c r="L94">
        <f t="shared" si="15"/>
        <v>174.96462635881753</v>
      </c>
      <c r="M94">
        <f t="shared" si="16"/>
        <v>747.71207845648507</v>
      </c>
      <c r="N94" s="11">
        <f t="shared" si="17"/>
        <v>224.3136235369455</v>
      </c>
    </row>
    <row r="95" spans="1:14" x14ac:dyDescent="0.2">
      <c r="A95" s="20">
        <v>63</v>
      </c>
      <c r="B95">
        <f t="shared" si="18"/>
        <v>2525088.1527686366</v>
      </c>
      <c r="C95">
        <f t="shared" si="11"/>
        <v>639695.46407068195</v>
      </c>
      <c r="D95">
        <f t="shared" si="12"/>
        <v>283127.19308732869</v>
      </c>
      <c r="E95">
        <f t="shared" si="13"/>
        <v>3.4479108099266473</v>
      </c>
      <c r="H95" s="20" t="s">
        <v>195</v>
      </c>
      <c r="J95">
        <f t="shared" si="14"/>
        <v>1.7239554049633237</v>
      </c>
      <c r="K95">
        <f t="shared" si="19"/>
        <v>4.0091986161937756</v>
      </c>
      <c r="L95">
        <f t="shared" si="15"/>
        <v>143.1856648640634</v>
      </c>
      <c r="M95">
        <f t="shared" si="16"/>
        <v>611.90455070112557</v>
      </c>
      <c r="N95" s="11">
        <f t="shared" si="17"/>
        <v>183.57136521033769</v>
      </c>
    </row>
    <row r="96" spans="1:14" x14ac:dyDescent="0.2">
      <c r="A96" s="20">
        <v>50</v>
      </c>
      <c r="B96">
        <f t="shared" si="18"/>
        <v>1462384.7874964725</v>
      </c>
      <c r="C96">
        <f t="shared" si="11"/>
        <v>343309.1909065728</v>
      </c>
      <c r="D96">
        <f t="shared" si="12"/>
        <v>179428.88095514313</v>
      </c>
      <c r="E96">
        <f t="shared" si="13"/>
        <v>1.9851228593581884</v>
      </c>
      <c r="H96" s="20" t="s">
        <v>195</v>
      </c>
      <c r="J96">
        <f t="shared" si="14"/>
        <v>0.99256142967909422</v>
      </c>
      <c r="K96">
        <f t="shared" si="19"/>
        <v>2.3082823946025446</v>
      </c>
      <c r="L96">
        <f t="shared" si="15"/>
        <v>82.438656950090873</v>
      </c>
      <c r="M96">
        <f t="shared" si="16"/>
        <v>352.30195277816608</v>
      </c>
      <c r="N96" s="11">
        <f t="shared" si="17"/>
        <v>105.69058583344982</v>
      </c>
    </row>
    <row r="97" spans="1:14" x14ac:dyDescent="0.2">
      <c r="A97" s="20">
        <v>62.5</v>
      </c>
      <c r="B97">
        <f t="shared" si="18"/>
        <v>2477972.7523463401</v>
      </c>
      <c r="C97">
        <f t="shared" si="11"/>
        <v>626115.42661666207</v>
      </c>
      <c r="D97">
        <f t="shared" si="12"/>
        <v>278699.23972471373</v>
      </c>
      <c r="E97">
        <f t="shared" si="13"/>
        <v>3.382787418687716</v>
      </c>
      <c r="H97" s="20" t="s">
        <v>195</v>
      </c>
      <c r="J97">
        <f t="shared" si="14"/>
        <v>1.691393709343858</v>
      </c>
      <c r="K97">
        <f t="shared" si="19"/>
        <v>3.9334737426601349</v>
      </c>
      <c r="L97">
        <f t="shared" si="15"/>
        <v>140.48120509500481</v>
      </c>
      <c r="M97">
        <f t="shared" si="16"/>
        <v>600.34703032053335</v>
      </c>
      <c r="N97" s="11">
        <f t="shared" si="17"/>
        <v>180.10410909616002</v>
      </c>
    </row>
    <row r="98" spans="1:14" x14ac:dyDescent="0.2">
      <c r="A98" s="20">
        <v>64</v>
      </c>
      <c r="B98">
        <f t="shared" si="18"/>
        <v>2620860.4738541855</v>
      </c>
      <c r="C98">
        <f t="shared" si="11"/>
        <v>667407.61499725387</v>
      </c>
      <c r="D98">
        <f t="shared" si="12"/>
        <v>292088.89568862133</v>
      </c>
      <c r="E98">
        <f t="shared" si="13"/>
        <v>3.5803569845400607</v>
      </c>
      <c r="H98" s="20" t="s">
        <v>195</v>
      </c>
      <c r="J98">
        <f t="shared" si="14"/>
        <v>1.7901784922700303</v>
      </c>
      <c r="K98">
        <f t="shared" si="19"/>
        <v>4.1632057959768147</v>
      </c>
      <c r="L98">
        <f t="shared" si="15"/>
        <v>148.68592128488623</v>
      </c>
      <c r="M98">
        <f t="shared" si="16"/>
        <v>635.40992002088126</v>
      </c>
      <c r="N98" s="11">
        <f t="shared" si="17"/>
        <v>190.62297600626437</v>
      </c>
    </row>
    <row r="99" spans="1:14" x14ac:dyDescent="0.2">
      <c r="A99" s="20">
        <v>65</v>
      </c>
      <c r="B99">
        <f t="shared" si="18"/>
        <v>2718698.0954013583</v>
      </c>
      <c r="C99">
        <f t="shared" si="11"/>
        <v>695862.58125845401</v>
      </c>
      <c r="D99">
        <f t="shared" si="12"/>
        <v>301191.73098173901</v>
      </c>
      <c r="E99">
        <f t="shared" si="13"/>
        <v>3.7157524076415513</v>
      </c>
      <c r="H99" s="20" t="s">
        <v>195</v>
      </c>
      <c r="J99">
        <f t="shared" si="14"/>
        <v>1.8578762038207757</v>
      </c>
      <c r="K99">
        <f t="shared" si="19"/>
        <v>4.3206423344669203</v>
      </c>
      <c r="L99">
        <f t="shared" si="15"/>
        <v>154.30865480239001</v>
      </c>
      <c r="M99">
        <f t="shared" si="16"/>
        <v>659.43869573670941</v>
      </c>
      <c r="N99" s="11">
        <f t="shared" si="17"/>
        <v>197.83160872101283</v>
      </c>
    </row>
    <row r="100" spans="1:14" x14ac:dyDescent="0.2">
      <c r="A100" s="20">
        <v>53.5</v>
      </c>
      <c r="B100">
        <f t="shared" si="18"/>
        <v>1715924.5977518433</v>
      </c>
      <c r="C100">
        <f t="shared" si="11"/>
        <v>411920.11989862903</v>
      </c>
      <c r="D100">
        <f t="shared" si="12"/>
        <v>205013.53487346013</v>
      </c>
      <c r="E100">
        <f t="shared" si="13"/>
        <v>2.3328582525239323</v>
      </c>
      <c r="H100" s="20" t="s">
        <v>195</v>
      </c>
      <c r="J100">
        <f t="shared" si="14"/>
        <v>1.1664291262619662</v>
      </c>
      <c r="K100">
        <f t="shared" si="19"/>
        <v>2.7126258750278285</v>
      </c>
      <c r="L100">
        <f t="shared" si="15"/>
        <v>96.879495536708163</v>
      </c>
      <c r="M100">
        <f t="shared" si="16"/>
        <v>414.01493819106048</v>
      </c>
      <c r="N100" s="11">
        <f t="shared" si="17"/>
        <v>124.20448145731815</v>
      </c>
    </row>
    <row r="101" spans="1:14" x14ac:dyDescent="0.2">
      <c r="A101" s="20">
        <v>61.5</v>
      </c>
      <c r="B101">
        <f t="shared" si="18"/>
        <v>2385275.952298265</v>
      </c>
      <c r="C101">
        <f t="shared" si="11"/>
        <v>599502.37078906712</v>
      </c>
      <c r="D101">
        <f t="shared" si="12"/>
        <v>269949.0751323023</v>
      </c>
      <c r="E101">
        <f t="shared" si="13"/>
        <v>3.2547273982196345</v>
      </c>
      <c r="H101" s="20" t="s">
        <v>195</v>
      </c>
      <c r="J101">
        <f t="shared" si="14"/>
        <v>1.6273636991098173</v>
      </c>
      <c r="K101">
        <f t="shared" si="19"/>
        <v>3.784566742115854</v>
      </c>
      <c r="L101">
        <f t="shared" si="15"/>
        <v>135.16309793270906</v>
      </c>
      <c r="M101">
        <f t="shared" si="16"/>
        <v>577.62007663550878</v>
      </c>
      <c r="N101" s="11">
        <f t="shared" si="17"/>
        <v>173.28602299065261</v>
      </c>
    </row>
    <row r="102" spans="1:14" x14ac:dyDescent="0.2">
      <c r="A102" s="20">
        <v>58.5</v>
      </c>
      <c r="B102">
        <f t="shared" si="18"/>
        <v>2119347.7721969443</v>
      </c>
      <c r="C102">
        <f t="shared" si="11"/>
        <v>523966.03708901856</v>
      </c>
      <c r="D102">
        <f t="shared" si="12"/>
        <v>244543.74249622057</v>
      </c>
      <c r="E102">
        <f t="shared" si="13"/>
        <v>2.8878575517821834</v>
      </c>
      <c r="H102" s="20" t="s">
        <v>195</v>
      </c>
      <c r="J102">
        <f t="shared" si="14"/>
        <v>1.4439287758910917</v>
      </c>
      <c r="K102">
        <f t="shared" si="19"/>
        <v>3.3579738974211435</v>
      </c>
      <c r="L102">
        <f t="shared" si="15"/>
        <v>119.92763919361226</v>
      </c>
      <c r="M102">
        <f t="shared" si="16"/>
        <v>512.51127860518056</v>
      </c>
      <c r="N102" s="11">
        <f t="shared" si="17"/>
        <v>153.75338358155415</v>
      </c>
    </row>
    <row r="103" spans="1:14" x14ac:dyDescent="0.2">
      <c r="A103" s="20">
        <v>54</v>
      </c>
      <c r="B103">
        <f t="shared" si="18"/>
        <v>1754064.6807381851</v>
      </c>
      <c r="C103">
        <f t="shared" si="11"/>
        <v>422369.21982768417</v>
      </c>
      <c r="D103">
        <f t="shared" si="12"/>
        <v>208808.62367540403</v>
      </c>
      <c r="E103">
        <f t="shared" si="13"/>
        <v>2.3852425242412734</v>
      </c>
      <c r="H103" s="20" t="s">
        <v>195</v>
      </c>
      <c r="J103">
        <f t="shared" si="14"/>
        <v>1.1926212621206367</v>
      </c>
      <c r="K103">
        <f t="shared" si="19"/>
        <v>2.7735378188852016</v>
      </c>
      <c r="L103">
        <f t="shared" si="15"/>
        <v>99.054922103042912</v>
      </c>
      <c r="M103">
        <f t="shared" si="16"/>
        <v>423.31163291898679</v>
      </c>
      <c r="N103" s="11">
        <f t="shared" si="17"/>
        <v>126.99348987569603</v>
      </c>
    </row>
    <row r="104" spans="1:14" x14ac:dyDescent="0.2">
      <c r="A104" s="21"/>
      <c r="B104" t="e">
        <f t="shared" si="18"/>
        <v>#NUM!</v>
      </c>
      <c r="C104" t="e">
        <f t="shared" si="11"/>
        <v>#NUM!</v>
      </c>
      <c r="D104" t="e">
        <f t="shared" si="12"/>
        <v>#NUM!</v>
      </c>
      <c r="E104" t="e">
        <f t="shared" si="13"/>
        <v>#NUM!</v>
      </c>
      <c r="H104" t="str">
        <f t="shared" ref="H104:H192" si="20">CONCATENATE($C$4, " data")</f>
        <v>2024 data</v>
      </c>
      <c r="J104" t="e">
        <f t="shared" si="14"/>
        <v>#NUM!</v>
      </c>
      <c r="K104" t="e">
        <f t="shared" si="19"/>
        <v>#NUM!</v>
      </c>
      <c r="L104" t="e">
        <f t="shared" si="15"/>
        <v>#NUM!</v>
      </c>
      <c r="M104" t="e">
        <f t="shared" si="16"/>
        <v>#NUM!</v>
      </c>
      <c r="N104" s="11" t="e">
        <f t="shared" si="17"/>
        <v>#NUM!</v>
      </c>
    </row>
    <row r="105" spans="1:14" x14ac:dyDescent="0.2">
      <c r="A105" s="21"/>
      <c r="B105" t="e">
        <f t="shared" si="18"/>
        <v>#NUM!</v>
      </c>
      <c r="C105" t="e">
        <f t="shared" si="11"/>
        <v>#NUM!</v>
      </c>
      <c r="D105" t="e">
        <f t="shared" si="12"/>
        <v>#NUM!</v>
      </c>
      <c r="E105" t="e">
        <f t="shared" si="13"/>
        <v>#NUM!</v>
      </c>
      <c r="H105" t="str">
        <f t="shared" si="20"/>
        <v>2024 data</v>
      </c>
      <c r="J105" t="e">
        <f t="shared" si="14"/>
        <v>#NUM!</v>
      </c>
      <c r="K105" t="e">
        <f t="shared" si="19"/>
        <v>#NUM!</v>
      </c>
      <c r="L105" t="e">
        <f t="shared" si="15"/>
        <v>#NUM!</v>
      </c>
      <c r="M105" t="e">
        <f t="shared" si="16"/>
        <v>#NUM!</v>
      </c>
      <c r="N105" s="11" t="e">
        <f t="shared" si="17"/>
        <v>#NUM!</v>
      </c>
    </row>
    <row r="106" spans="1:14" x14ac:dyDescent="0.2">
      <c r="A106" s="21"/>
      <c r="B106" t="e">
        <f t="shared" si="18"/>
        <v>#NUM!</v>
      </c>
      <c r="C106" t="e">
        <f t="shared" si="11"/>
        <v>#NUM!</v>
      </c>
      <c r="D106" t="e">
        <f t="shared" si="12"/>
        <v>#NUM!</v>
      </c>
      <c r="E106" t="e">
        <f t="shared" si="13"/>
        <v>#NUM!</v>
      </c>
      <c r="H106" t="str">
        <f t="shared" si="20"/>
        <v>2024 data</v>
      </c>
      <c r="J106" t="e">
        <f t="shared" si="14"/>
        <v>#NUM!</v>
      </c>
      <c r="K106" t="e">
        <f t="shared" si="19"/>
        <v>#NUM!</v>
      </c>
      <c r="L106" t="e">
        <f t="shared" si="15"/>
        <v>#NUM!</v>
      </c>
      <c r="M106" t="e">
        <f t="shared" si="16"/>
        <v>#NUM!</v>
      </c>
      <c r="N106" s="11" t="e">
        <f t="shared" si="17"/>
        <v>#NUM!</v>
      </c>
    </row>
    <row r="107" spans="1:14" x14ac:dyDescent="0.2">
      <c r="A107" s="21"/>
      <c r="B107" t="e">
        <f t="shared" si="18"/>
        <v>#NUM!</v>
      </c>
      <c r="C107" t="e">
        <f t="shared" si="11"/>
        <v>#NUM!</v>
      </c>
      <c r="D107" t="e">
        <f t="shared" si="12"/>
        <v>#NUM!</v>
      </c>
      <c r="E107" t="e">
        <f t="shared" si="13"/>
        <v>#NUM!</v>
      </c>
      <c r="H107" t="str">
        <f t="shared" si="20"/>
        <v>2024 data</v>
      </c>
      <c r="J107" t="e">
        <f t="shared" si="14"/>
        <v>#NUM!</v>
      </c>
      <c r="K107" t="e">
        <f t="shared" si="19"/>
        <v>#NUM!</v>
      </c>
      <c r="L107" t="e">
        <f t="shared" si="15"/>
        <v>#NUM!</v>
      </c>
      <c r="M107" t="e">
        <f t="shared" si="16"/>
        <v>#NUM!</v>
      </c>
      <c r="N107" s="11" t="e">
        <f t="shared" si="17"/>
        <v>#NUM!</v>
      </c>
    </row>
    <row r="108" spans="1:14" x14ac:dyDescent="0.2">
      <c r="A108" s="21"/>
      <c r="B108" t="e">
        <f t="shared" si="18"/>
        <v>#NUM!</v>
      </c>
      <c r="C108" t="e">
        <f t="shared" si="11"/>
        <v>#NUM!</v>
      </c>
      <c r="D108" t="e">
        <f t="shared" si="12"/>
        <v>#NUM!</v>
      </c>
      <c r="E108" t="e">
        <f t="shared" si="13"/>
        <v>#NUM!</v>
      </c>
      <c r="H108" t="str">
        <f t="shared" si="20"/>
        <v>2024 data</v>
      </c>
      <c r="J108" t="e">
        <f t="shared" si="14"/>
        <v>#NUM!</v>
      </c>
      <c r="K108" t="e">
        <f t="shared" si="19"/>
        <v>#NUM!</v>
      </c>
      <c r="L108" t="e">
        <f t="shared" si="15"/>
        <v>#NUM!</v>
      </c>
      <c r="M108" t="e">
        <f t="shared" si="16"/>
        <v>#NUM!</v>
      </c>
      <c r="N108" s="11" t="e">
        <f t="shared" si="17"/>
        <v>#NUM!</v>
      </c>
    </row>
    <row r="109" spans="1:14" x14ac:dyDescent="0.2">
      <c r="A109" s="21"/>
      <c r="B109" t="e">
        <f t="shared" si="18"/>
        <v>#NUM!</v>
      </c>
      <c r="C109" t="e">
        <f t="shared" si="11"/>
        <v>#NUM!</v>
      </c>
      <c r="D109" t="e">
        <f t="shared" si="12"/>
        <v>#NUM!</v>
      </c>
      <c r="E109" t="e">
        <f t="shared" si="13"/>
        <v>#NUM!</v>
      </c>
      <c r="H109" t="str">
        <f t="shared" si="20"/>
        <v>2024 data</v>
      </c>
      <c r="J109" t="e">
        <f t="shared" si="14"/>
        <v>#NUM!</v>
      </c>
      <c r="K109" t="e">
        <f t="shared" si="19"/>
        <v>#NUM!</v>
      </c>
      <c r="L109" t="e">
        <f t="shared" si="15"/>
        <v>#NUM!</v>
      </c>
      <c r="M109" t="e">
        <f t="shared" si="16"/>
        <v>#NUM!</v>
      </c>
      <c r="N109" s="11" t="e">
        <f t="shared" si="17"/>
        <v>#NUM!</v>
      </c>
    </row>
    <row r="110" spans="1:14" x14ac:dyDescent="0.2">
      <c r="A110" s="21"/>
      <c r="B110" t="e">
        <f t="shared" si="18"/>
        <v>#NUM!</v>
      </c>
      <c r="C110" t="e">
        <f t="shared" si="11"/>
        <v>#NUM!</v>
      </c>
      <c r="D110" t="e">
        <f t="shared" si="12"/>
        <v>#NUM!</v>
      </c>
      <c r="E110" t="e">
        <f t="shared" si="13"/>
        <v>#NUM!</v>
      </c>
      <c r="H110" t="str">
        <f t="shared" si="20"/>
        <v>2024 data</v>
      </c>
      <c r="J110" t="e">
        <f t="shared" si="14"/>
        <v>#NUM!</v>
      </c>
      <c r="K110" t="e">
        <f t="shared" si="19"/>
        <v>#NUM!</v>
      </c>
      <c r="L110" t="e">
        <f t="shared" si="15"/>
        <v>#NUM!</v>
      </c>
      <c r="M110" t="e">
        <f t="shared" si="16"/>
        <v>#NUM!</v>
      </c>
      <c r="N110" s="11" t="e">
        <f t="shared" si="17"/>
        <v>#NUM!</v>
      </c>
    </row>
    <row r="111" spans="1:14" x14ac:dyDescent="0.2">
      <c r="A111" s="21"/>
      <c r="B111" t="e">
        <f t="shared" si="18"/>
        <v>#NUM!</v>
      </c>
      <c r="C111" t="e">
        <f t="shared" si="11"/>
        <v>#NUM!</v>
      </c>
      <c r="D111" t="e">
        <f t="shared" si="12"/>
        <v>#NUM!</v>
      </c>
      <c r="E111" t="e">
        <f t="shared" si="13"/>
        <v>#NUM!</v>
      </c>
      <c r="H111" t="str">
        <f t="shared" si="20"/>
        <v>2024 data</v>
      </c>
      <c r="J111" t="e">
        <f t="shared" si="14"/>
        <v>#NUM!</v>
      </c>
      <c r="K111" t="e">
        <f t="shared" si="19"/>
        <v>#NUM!</v>
      </c>
      <c r="L111" t="e">
        <f t="shared" si="15"/>
        <v>#NUM!</v>
      </c>
      <c r="M111" t="e">
        <f t="shared" si="16"/>
        <v>#NUM!</v>
      </c>
      <c r="N111" s="11" t="e">
        <f t="shared" si="17"/>
        <v>#NUM!</v>
      </c>
    </row>
    <row r="112" spans="1:14" x14ac:dyDescent="0.2">
      <c r="A112" s="21"/>
      <c r="B112" t="e">
        <f t="shared" si="18"/>
        <v>#NUM!</v>
      </c>
      <c r="C112" t="e">
        <f t="shared" ref="C112:C119" si="21">EXP(2.2117+(2.6929*LN(A112)))</f>
        <v>#NUM!</v>
      </c>
      <c r="D112" t="e">
        <f t="shared" ref="D112:D119" si="22">EXP(4.0616+(1.7009*LN(A112)))+EXP(3.2137+(2.1382*LN(A112)))+EXP(3.3788+(1.7503*LN(A112)))</f>
        <v>#NUM!</v>
      </c>
      <c r="E112" t="e">
        <f t="shared" si="13"/>
        <v>#NUM!</v>
      </c>
      <c r="H112" t="str">
        <f t="shared" si="20"/>
        <v>2024 data</v>
      </c>
      <c r="J112" t="e">
        <f t="shared" si="14"/>
        <v>#NUM!</v>
      </c>
      <c r="K112" t="e">
        <f t="shared" si="19"/>
        <v>#NUM!</v>
      </c>
      <c r="L112" t="e">
        <f t="shared" si="15"/>
        <v>#NUM!</v>
      </c>
      <c r="M112" t="e">
        <f t="shared" si="16"/>
        <v>#NUM!</v>
      </c>
      <c r="N112" s="11" t="e">
        <f t="shared" si="17"/>
        <v>#NUM!</v>
      </c>
    </row>
    <row r="113" spans="1:14" x14ac:dyDescent="0.2">
      <c r="A113" s="21"/>
      <c r="B113" t="e">
        <f t="shared" si="18"/>
        <v>#NUM!</v>
      </c>
      <c r="C113" t="e">
        <f t="shared" si="21"/>
        <v>#NUM!</v>
      </c>
      <c r="D113" t="e">
        <f t="shared" si="22"/>
        <v>#NUM!</v>
      </c>
      <c r="E113" t="e">
        <f t="shared" si="13"/>
        <v>#NUM!</v>
      </c>
      <c r="H113" t="str">
        <f t="shared" si="20"/>
        <v>2024 data</v>
      </c>
      <c r="J113" t="e">
        <f t="shared" si="14"/>
        <v>#NUM!</v>
      </c>
      <c r="K113" t="e">
        <f t="shared" si="19"/>
        <v>#NUM!</v>
      </c>
      <c r="L113" t="e">
        <f t="shared" si="15"/>
        <v>#NUM!</v>
      </c>
      <c r="M113" t="e">
        <f t="shared" si="16"/>
        <v>#NUM!</v>
      </c>
      <c r="N113" s="11" t="e">
        <f t="shared" si="17"/>
        <v>#NUM!</v>
      </c>
    </row>
    <row r="114" spans="1:14" x14ac:dyDescent="0.2">
      <c r="A114" s="21"/>
      <c r="B114" t="e">
        <f t="shared" si="18"/>
        <v>#NUM!</v>
      </c>
      <c r="C114" t="e">
        <f t="shared" si="21"/>
        <v>#NUM!</v>
      </c>
      <c r="D114" t="e">
        <f t="shared" si="22"/>
        <v>#NUM!</v>
      </c>
      <c r="E114" t="e">
        <f t="shared" si="13"/>
        <v>#NUM!</v>
      </c>
      <c r="H114" t="str">
        <f t="shared" si="20"/>
        <v>2024 data</v>
      </c>
      <c r="J114" t="e">
        <f t="shared" si="14"/>
        <v>#NUM!</v>
      </c>
      <c r="K114" t="e">
        <f t="shared" si="19"/>
        <v>#NUM!</v>
      </c>
      <c r="L114" t="e">
        <f t="shared" si="15"/>
        <v>#NUM!</v>
      </c>
      <c r="M114" t="e">
        <f t="shared" si="16"/>
        <v>#NUM!</v>
      </c>
      <c r="N114" s="11" t="e">
        <f t="shared" si="17"/>
        <v>#NUM!</v>
      </c>
    </row>
    <row r="115" spans="1:14" x14ac:dyDescent="0.2">
      <c r="A115" s="21"/>
      <c r="B115" t="e">
        <f t="shared" si="18"/>
        <v>#NUM!</v>
      </c>
      <c r="C115" t="e">
        <f t="shared" si="21"/>
        <v>#NUM!</v>
      </c>
      <c r="D115" t="e">
        <f t="shared" si="22"/>
        <v>#NUM!</v>
      </c>
      <c r="E115" t="e">
        <f t="shared" si="13"/>
        <v>#NUM!</v>
      </c>
      <c r="H115" t="str">
        <f t="shared" si="20"/>
        <v>2024 data</v>
      </c>
      <c r="J115" t="e">
        <f t="shared" si="14"/>
        <v>#NUM!</v>
      </c>
      <c r="K115" t="e">
        <f t="shared" si="19"/>
        <v>#NUM!</v>
      </c>
      <c r="L115" t="e">
        <f t="shared" si="15"/>
        <v>#NUM!</v>
      </c>
      <c r="M115" t="e">
        <f t="shared" si="16"/>
        <v>#NUM!</v>
      </c>
      <c r="N115" s="11" t="e">
        <f t="shared" si="17"/>
        <v>#NUM!</v>
      </c>
    </row>
    <row r="116" spans="1:14" x14ac:dyDescent="0.2">
      <c r="A116" s="21"/>
      <c r="B116" t="e">
        <f t="shared" si="18"/>
        <v>#NUM!</v>
      </c>
      <c r="C116" t="e">
        <f t="shared" si="21"/>
        <v>#NUM!</v>
      </c>
      <c r="D116" t="e">
        <f t="shared" si="22"/>
        <v>#NUM!</v>
      </c>
      <c r="E116" t="e">
        <f t="shared" si="13"/>
        <v>#NUM!</v>
      </c>
      <c r="H116" t="str">
        <f t="shared" si="20"/>
        <v>2024 data</v>
      </c>
      <c r="J116" t="e">
        <f t="shared" si="14"/>
        <v>#NUM!</v>
      </c>
      <c r="K116" t="e">
        <f t="shared" si="19"/>
        <v>#NUM!</v>
      </c>
      <c r="L116" t="e">
        <f t="shared" si="15"/>
        <v>#NUM!</v>
      </c>
      <c r="M116" t="e">
        <f t="shared" si="16"/>
        <v>#NUM!</v>
      </c>
      <c r="N116" s="11" t="e">
        <f t="shared" si="17"/>
        <v>#NUM!</v>
      </c>
    </row>
    <row r="117" spans="1:14" x14ac:dyDescent="0.2">
      <c r="A117" s="21"/>
      <c r="B117" t="e">
        <f t="shared" si="18"/>
        <v>#NUM!</v>
      </c>
      <c r="C117" t="e">
        <f t="shared" si="21"/>
        <v>#NUM!</v>
      </c>
      <c r="D117" t="e">
        <f t="shared" si="22"/>
        <v>#NUM!</v>
      </c>
      <c r="E117" t="e">
        <f t="shared" si="13"/>
        <v>#NUM!</v>
      </c>
      <c r="H117" t="str">
        <f t="shared" si="20"/>
        <v>2024 data</v>
      </c>
      <c r="J117" t="e">
        <f t="shared" si="14"/>
        <v>#NUM!</v>
      </c>
      <c r="K117" t="e">
        <f t="shared" si="19"/>
        <v>#NUM!</v>
      </c>
      <c r="L117" t="e">
        <f t="shared" si="15"/>
        <v>#NUM!</v>
      </c>
      <c r="M117" t="e">
        <f t="shared" si="16"/>
        <v>#NUM!</v>
      </c>
      <c r="N117" s="11" t="e">
        <f t="shared" si="17"/>
        <v>#NUM!</v>
      </c>
    </row>
    <row r="118" spans="1:14" x14ac:dyDescent="0.2">
      <c r="A118" s="21"/>
      <c r="B118" t="e">
        <f t="shared" si="18"/>
        <v>#NUM!</v>
      </c>
      <c r="C118" t="e">
        <f t="shared" si="21"/>
        <v>#NUM!</v>
      </c>
      <c r="D118" t="e">
        <f t="shared" si="22"/>
        <v>#NUM!</v>
      </c>
      <c r="E118" t="e">
        <f t="shared" si="13"/>
        <v>#NUM!</v>
      </c>
      <c r="H118" t="str">
        <f t="shared" si="20"/>
        <v>2024 data</v>
      </c>
      <c r="J118" t="e">
        <f t="shared" si="14"/>
        <v>#NUM!</v>
      </c>
      <c r="K118" t="e">
        <f t="shared" si="19"/>
        <v>#NUM!</v>
      </c>
      <c r="L118" t="e">
        <f t="shared" si="15"/>
        <v>#NUM!</v>
      </c>
      <c r="M118" t="e">
        <f t="shared" si="16"/>
        <v>#NUM!</v>
      </c>
      <c r="N118" s="11" t="e">
        <f t="shared" si="17"/>
        <v>#NUM!</v>
      </c>
    </row>
    <row r="119" spans="1:14" x14ac:dyDescent="0.2">
      <c r="A119" s="21"/>
      <c r="B119" t="e">
        <f t="shared" si="18"/>
        <v>#NUM!</v>
      </c>
      <c r="C119" t="e">
        <f t="shared" si="21"/>
        <v>#NUM!</v>
      </c>
      <c r="D119" t="e">
        <f t="shared" si="22"/>
        <v>#NUM!</v>
      </c>
      <c r="E119" t="e">
        <f t="shared" si="13"/>
        <v>#NUM!</v>
      </c>
      <c r="H119" t="str">
        <f t="shared" si="20"/>
        <v>2024 data</v>
      </c>
      <c r="J119" t="e">
        <f t="shared" si="14"/>
        <v>#NUM!</v>
      </c>
      <c r="K119" t="e">
        <f t="shared" si="19"/>
        <v>#NUM!</v>
      </c>
      <c r="L119" t="e">
        <f t="shared" si="15"/>
        <v>#NUM!</v>
      </c>
      <c r="M119" t="e">
        <f t="shared" si="16"/>
        <v>#NUM!</v>
      </c>
      <c r="N119" s="11" t="e">
        <f t="shared" si="17"/>
        <v>#NUM!</v>
      </c>
    </row>
    <row r="120" spans="1:14" x14ac:dyDescent="0.2">
      <c r="A120" s="21"/>
      <c r="B120" t="e">
        <f t="shared" ref="B120:B156" si="23">EXP(2.902625+(2.4818*LN(A120)))+EXP(4.841987+(2.3323*LN(A120)))</f>
        <v>#NUM!</v>
      </c>
      <c r="C120" t="e">
        <f t="shared" ref="C120:C156" si="24">EXP(2.2117+(2.6929*LN(A120)))</f>
        <v>#NUM!</v>
      </c>
      <c r="D120" t="e">
        <f t="shared" ref="D120:D156" si="25">EXP(4.0616+(1.7009*LN(A120)))+EXP(3.2137+(2.1382*LN(A120)))+EXP(3.3788+(1.7503*LN(A120)))</f>
        <v>#NUM!</v>
      </c>
      <c r="E120" t="e">
        <f t="shared" ref="E120:E156" si="26">(B120+C120+D120)/1000000</f>
        <v>#NUM!</v>
      </c>
      <c r="H120" t="str">
        <f t="shared" si="20"/>
        <v>2024 data</v>
      </c>
      <c r="J120" t="e">
        <f t="shared" ref="J120:J151" si="27">E120/2</f>
        <v>#NUM!</v>
      </c>
      <c r="K120" t="e">
        <f t="shared" ref="K120:K151" si="28">J120/0.43</f>
        <v>#NUM!</v>
      </c>
      <c r="L120" t="e">
        <f t="shared" ref="L120:L151" si="29">K120/0.028</f>
        <v>#NUM!</v>
      </c>
      <c r="M120" t="e">
        <f t="shared" ref="M120:M151" si="30">L120/0.234</f>
        <v>#NUM!</v>
      </c>
      <c r="N120" s="11" t="e">
        <f t="shared" ref="N120:N151" si="31">(M120/1000)*300</f>
        <v>#NUM!</v>
      </c>
    </row>
    <row r="121" spans="1:14" x14ac:dyDescent="0.2">
      <c r="A121" s="21"/>
      <c r="B121" t="e">
        <f t="shared" si="23"/>
        <v>#NUM!</v>
      </c>
      <c r="C121" t="e">
        <f t="shared" si="24"/>
        <v>#NUM!</v>
      </c>
      <c r="D121" t="e">
        <f t="shared" si="25"/>
        <v>#NUM!</v>
      </c>
      <c r="E121" t="e">
        <f t="shared" si="26"/>
        <v>#NUM!</v>
      </c>
      <c r="H121" t="str">
        <f t="shared" si="20"/>
        <v>2024 data</v>
      </c>
      <c r="J121" t="e">
        <f t="shared" si="27"/>
        <v>#NUM!</v>
      </c>
      <c r="K121" t="e">
        <f t="shared" si="28"/>
        <v>#NUM!</v>
      </c>
      <c r="L121" t="e">
        <f t="shared" si="29"/>
        <v>#NUM!</v>
      </c>
      <c r="M121" t="e">
        <f t="shared" si="30"/>
        <v>#NUM!</v>
      </c>
      <c r="N121" s="11" t="e">
        <f t="shared" si="31"/>
        <v>#NUM!</v>
      </c>
    </row>
    <row r="122" spans="1:14" x14ac:dyDescent="0.2">
      <c r="A122" s="21"/>
      <c r="B122" t="e">
        <f t="shared" si="23"/>
        <v>#NUM!</v>
      </c>
      <c r="C122" t="e">
        <f t="shared" si="24"/>
        <v>#NUM!</v>
      </c>
      <c r="D122" t="e">
        <f t="shared" si="25"/>
        <v>#NUM!</v>
      </c>
      <c r="E122" t="e">
        <f t="shared" si="26"/>
        <v>#NUM!</v>
      </c>
      <c r="H122" t="str">
        <f t="shared" si="20"/>
        <v>2024 data</v>
      </c>
      <c r="J122" t="e">
        <f t="shared" si="27"/>
        <v>#NUM!</v>
      </c>
      <c r="K122" t="e">
        <f t="shared" si="28"/>
        <v>#NUM!</v>
      </c>
      <c r="L122" t="e">
        <f t="shared" si="29"/>
        <v>#NUM!</v>
      </c>
      <c r="M122" t="e">
        <f t="shared" si="30"/>
        <v>#NUM!</v>
      </c>
      <c r="N122" s="11" t="e">
        <f t="shared" si="31"/>
        <v>#NUM!</v>
      </c>
    </row>
    <row r="123" spans="1:14" x14ac:dyDescent="0.2">
      <c r="A123" s="21"/>
      <c r="B123" t="e">
        <f t="shared" si="23"/>
        <v>#NUM!</v>
      </c>
      <c r="C123" t="e">
        <f t="shared" si="24"/>
        <v>#NUM!</v>
      </c>
      <c r="D123" t="e">
        <f t="shared" si="25"/>
        <v>#NUM!</v>
      </c>
      <c r="E123" t="e">
        <f t="shared" si="26"/>
        <v>#NUM!</v>
      </c>
      <c r="H123" t="str">
        <f t="shared" si="20"/>
        <v>2024 data</v>
      </c>
      <c r="J123" t="e">
        <f t="shared" si="27"/>
        <v>#NUM!</v>
      </c>
      <c r="K123" t="e">
        <f t="shared" si="28"/>
        <v>#NUM!</v>
      </c>
      <c r="L123" t="e">
        <f t="shared" si="29"/>
        <v>#NUM!</v>
      </c>
      <c r="M123" t="e">
        <f t="shared" si="30"/>
        <v>#NUM!</v>
      </c>
      <c r="N123" s="11" t="e">
        <f t="shared" si="31"/>
        <v>#NUM!</v>
      </c>
    </row>
    <row r="124" spans="1:14" x14ac:dyDescent="0.2">
      <c r="A124" s="21"/>
      <c r="B124" t="e">
        <f t="shared" si="23"/>
        <v>#NUM!</v>
      </c>
      <c r="C124" t="e">
        <f t="shared" si="24"/>
        <v>#NUM!</v>
      </c>
      <c r="D124" t="e">
        <f t="shared" si="25"/>
        <v>#NUM!</v>
      </c>
      <c r="E124" t="e">
        <f t="shared" si="26"/>
        <v>#NUM!</v>
      </c>
      <c r="H124" t="str">
        <f t="shared" si="20"/>
        <v>2024 data</v>
      </c>
      <c r="J124" t="e">
        <f t="shared" si="27"/>
        <v>#NUM!</v>
      </c>
      <c r="K124" t="e">
        <f t="shared" si="28"/>
        <v>#NUM!</v>
      </c>
      <c r="L124" t="e">
        <f t="shared" si="29"/>
        <v>#NUM!</v>
      </c>
      <c r="M124" t="e">
        <f t="shared" si="30"/>
        <v>#NUM!</v>
      </c>
      <c r="N124" s="11" t="e">
        <f t="shared" si="31"/>
        <v>#NUM!</v>
      </c>
    </row>
    <row r="125" spans="1:14" x14ac:dyDescent="0.2">
      <c r="A125" s="21"/>
      <c r="B125" t="e">
        <f t="shared" si="23"/>
        <v>#NUM!</v>
      </c>
      <c r="C125" t="e">
        <f t="shared" si="24"/>
        <v>#NUM!</v>
      </c>
      <c r="D125" t="e">
        <f t="shared" si="25"/>
        <v>#NUM!</v>
      </c>
      <c r="E125" t="e">
        <f t="shared" si="26"/>
        <v>#NUM!</v>
      </c>
      <c r="H125" t="str">
        <f t="shared" si="20"/>
        <v>2024 data</v>
      </c>
      <c r="J125" t="e">
        <f t="shared" si="27"/>
        <v>#NUM!</v>
      </c>
      <c r="K125" t="e">
        <f t="shared" si="28"/>
        <v>#NUM!</v>
      </c>
      <c r="L125" t="e">
        <f t="shared" si="29"/>
        <v>#NUM!</v>
      </c>
      <c r="M125" t="e">
        <f t="shared" si="30"/>
        <v>#NUM!</v>
      </c>
      <c r="N125" s="11" t="e">
        <f t="shared" si="31"/>
        <v>#NUM!</v>
      </c>
    </row>
    <row r="126" spans="1:14" x14ac:dyDescent="0.2">
      <c r="A126" s="21"/>
      <c r="B126" t="e">
        <f t="shared" si="23"/>
        <v>#NUM!</v>
      </c>
      <c r="C126" t="e">
        <f t="shared" si="24"/>
        <v>#NUM!</v>
      </c>
      <c r="D126" t="e">
        <f t="shared" si="25"/>
        <v>#NUM!</v>
      </c>
      <c r="E126" t="e">
        <f t="shared" si="26"/>
        <v>#NUM!</v>
      </c>
      <c r="H126" t="str">
        <f t="shared" si="20"/>
        <v>2024 data</v>
      </c>
      <c r="J126" t="e">
        <f t="shared" si="27"/>
        <v>#NUM!</v>
      </c>
      <c r="K126" t="e">
        <f t="shared" si="28"/>
        <v>#NUM!</v>
      </c>
      <c r="L126" t="e">
        <f t="shared" si="29"/>
        <v>#NUM!</v>
      </c>
      <c r="M126" t="e">
        <f t="shared" si="30"/>
        <v>#NUM!</v>
      </c>
      <c r="N126" s="11" t="e">
        <f t="shared" si="31"/>
        <v>#NUM!</v>
      </c>
    </row>
    <row r="127" spans="1:14" x14ac:dyDescent="0.2">
      <c r="A127" s="21"/>
      <c r="B127" t="e">
        <f t="shared" si="23"/>
        <v>#NUM!</v>
      </c>
      <c r="C127" t="e">
        <f t="shared" si="24"/>
        <v>#NUM!</v>
      </c>
      <c r="D127" t="e">
        <f t="shared" si="25"/>
        <v>#NUM!</v>
      </c>
      <c r="E127" t="e">
        <f t="shared" si="26"/>
        <v>#NUM!</v>
      </c>
      <c r="H127" t="str">
        <f t="shared" si="20"/>
        <v>2024 data</v>
      </c>
      <c r="J127" t="e">
        <f t="shared" si="27"/>
        <v>#NUM!</v>
      </c>
      <c r="K127" t="e">
        <f t="shared" si="28"/>
        <v>#NUM!</v>
      </c>
      <c r="L127" t="e">
        <f t="shared" si="29"/>
        <v>#NUM!</v>
      </c>
      <c r="M127" t="e">
        <f t="shared" si="30"/>
        <v>#NUM!</v>
      </c>
      <c r="N127" s="11" t="e">
        <f t="shared" si="31"/>
        <v>#NUM!</v>
      </c>
    </row>
    <row r="128" spans="1:14" x14ac:dyDescent="0.2">
      <c r="A128" s="21"/>
      <c r="B128" t="e">
        <f t="shared" si="23"/>
        <v>#NUM!</v>
      </c>
      <c r="C128" t="e">
        <f t="shared" si="24"/>
        <v>#NUM!</v>
      </c>
      <c r="D128" t="e">
        <f t="shared" si="25"/>
        <v>#NUM!</v>
      </c>
      <c r="E128" t="e">
        <f t="shared" si="26"/>
        <v>#NUM!</v>
      </c>
      <c r="H128" t="str">
        <f t="shared" si="20"/>
        <v>2024 data</v>
      </c>
      <c r="J128" t="e">
        <f t="shared" si="27"/>
        <v>#NUM!</v>
      </c>
      <c r="K128" t="e">
        <f t="shared" si="28"/>
        <v>#NUM!</v>
      </c>
      <c r="L128" t="e">
        <f t="shared" si="29"/>
        <v>#NUM!</v>
      </c>
      <c r="M128" t="e">
        <f t="shared" si="30"/>
        <v>#NUM!</v>
      </c>
      <c r="N128" s="11" t="e">
        <f t="shared" si="31"/>
        <v>#NUM!</v>
      </c>
    </row>
    <row r="129" spans="1:14" x14ac:dyDescent="0.2">
      <c r="A129" s="21"/>
      <c r="B129" t="e">
        <f t="shared" si="23"/>
        <v>#NUM!</v>
      </c>
      <c r="C129" t="e">
        <f t="shared" si="24"/>
        <v>#NUM!</v>
      </c>
      <c r="D129" t="e">
        <f t="shared" si="25"/>
        <v>#NUM!</v>
      </c>
      <c r="E129" t="e">
        <f t="shared" si="26"/>
        <v>#NUM!</v>
      </c>
      <c r="H129" t="str">
        <f t="shared" si="20"/>
        <v>2024 data</v>
      </c>
      <c r="J129" t="e">
        <f t="shared" si="27"/>
        <v>#NUM!</v>
      </c>
      <c r="K129" t="e">
        <f t="shared" si="28"/>
        <v>#NUM!</v>
      </c>
      <c r="L129" t="e">
        <f t="shared" si="29"/>
        <v>#NUM!</v>
      </c>
      <c r="M129" t="e">
        <f t="shared" si="30"/>
        <v>#NUM!</v>
      </c>
      <c r="N129" s="11" t="e">
        <f t="shared" si="31"/>
        <v>#NUM!</v>
      </c>
    </row>
    <row r="130" spans="1:14" x14ac:dyDescent="0.2">
      <c r="A130" s="21"/>
      <c r="B130" t="e">
        <f t="shared" si="23"/>
        <v>#NUM!</v>
      </c>
      <c r="C130" t="e">
        <f t="shared" si="24"/>
        <v>#NUM!</v>
      </c>
      <c r="D130" t="e">
        <f t="shared" si="25"/>
        <v>#NUM!</v>
      </c>
      <c r="E130" t="e">
        <f t="shared" si="26"/>
        <v>#NUM!</v>
      </c>
      <c r="H130" t="str">
        <f t="shared" si="20"/>
        <v>2024 data</v>
      </c>
      <c r="J130" t="e">
        <f t="shared" si="27"/>
        <v>#NUM!</v>
      </c>
      <c r="K130" t="e">
        <f t="shared" si="28"/>
        <v>#NUM!</v>
      </c>
      <c r="L130" t="e">
        <f t="shared" si="29"/>
        <v>#NUM!</v>
      </c>
      <c r="M130" t="e">
        <f t="shared" si="30"/>
        <v>#NUM!</v>
      </c>
      <c r="N130" s="11" t="e">
        <f t="shared" si="31"/>
        <v>#NUM!</v>
      </c>
    </row>
    <row r="131" spans="1:14" x14ac:dyDescent="0.2">
      <c r="A131" s="21"/>
      <c r="B131" t="e">
        <f t="shared" si="23"/>
        <v>#NUM!</v>
      </c>
      <c r="C131" t="e">
        <f t="shared" si="24"/>
        <v>#NUM!</v>
      </c>
      <c r="D131" t="e">
        <f t="shared" si="25"/>
        <v>#NUM!</v>
      </c>
      <c r="E131" t="e">
        <f t="shared" si="26"/>
        <v>#NUM!</v>
      </c>
      <c r="H131" t="str">
        <f t="shared" si="20"/>
        <v>2024 data</v>
      </c>
      <c r="J131" t="e">
        <f t="shared" si="27"/>
        <v>#NUM!</v>
      </c>
      <c r="K131" t="e">
        <f t="shared" si="28"/>
        <v>#NUM!</v>
      </c>
      <c r="L131" t="e">
        <f t="shared" si="29"/>
        <v>#NUM!</v>
      </c>
      <c r="M131" t="e">
        <f t="shared" si="30"/>
        <v>#NUM!</v>
      </c>
      <c r="N131" s="11" t="e">
        <f t="shared" si="31"/>
        <v>#NUM!</v>
      </c>
    </row>
    <row r="132" spans="1:14" x14ac:dyDescent="0.2">
      <c r="A132" s="21"/>
      <c r="B132" t="e">
        <f t="shared" si="23"/>
        <v>#NUM!</v>
      </c>
      <c r="C132" t="e">
        <f t="shared" si="24"/>
        <v>#NUM!</v>
      </c>
      <c r="D132" t="e">
        <f t="shared" si="25"/>
        <v>#NUM!</v>
      </c>
      <c r="E132" t="e">
        <f t="shared" si="26"/>
        <v>#NUM!</v>
      </c>
      <c r="H132" t="str">
        <f t="shared" si="20"/>
        <v>2024 data</v>
      </c>
      <c r="J132" t="e">
        <f t="shared" si="27"/>
        <v>#NUM!</v>
      </c>
      <c r="K132" t="e">
        <f t="shared" si="28"/>
        <v>#NUM!</v>
      </c>
      <c r="L132" t="e">
        <f t="shared" si="29"/>
        <v>#NUM!</v>
      </c>
      <c r="M132" t="e">
        <f t="shared" si="30"/>
        <v>#NUM!</v>
      </c>
      <c r="N132" s="11" t="e">
        <f t="shared" si="31"/>
        <v>#NUM!</v>
      </c>
    </row>
    <row r="133" spans="1:14" x14ac:dyDescent="0.2">
      <c r="A133" s="21"/>
      <c r="B133" t="e">
        <f t="shared" si="23"/>
        <v>#NUM!</v>
      </c>
      <c r="C133" t="e">
        <f t="shared" si="24"/>
        <v>#NUM!</v>
      </c>
      <c r="D133" t="e">
        <f t="shared" si="25"/>
        <v>#NUM!</v>
      </c>
      <c r="E133" t="e">
        <f t="shared" si="26"/>
        <v>#NUM!</v>
      </c>
      <c r="H133" t="str">
        <f t="shared" si="20"/>
        <v>2024 data</v>
      </c>
      <c r="J133" t="e">
        <f t="shared" si="27"/>
        <v>#NUM!</v>
      </c>
      <c r="K133" t="e">
        <f t="shared" si="28"/>
        <v>#NUM!</v>
      </c>
      <c r="L133" t="e">
        <f t="shared" si="29"/>
        <v>#NUM!</v>
      </c>
      <c r="M133" t="e">
        <f t="shared" si="30"/>
        <v>#NUM!</v>
      </c>
      <c r="N133" s="11" t="e">
        <f t="shared" si="31"/>
        <v>#NUM!</v>
      </c>
    </row>
    <row r="134" spans="1:14" x14ac:dyDescent="0.2">
      <c r="A134" s="21"/>
      <c r="B134" t="e">
        <f t="shared" si="23"/>
        <v>#NUM!</v>
      </c>
      <c r="C134" t="e">
        <f t="shared" si="24"/>
        <v>#NUM!</v>
      </c>
      <c r="D134" t="e">
        <f t="shared" si="25"/>
        <v>#NUM!</v>
      </c>
      <c r="E134" t="e">
        <f t="shared" si="26"/>
        <v>#NUM!</v>
      </c>
      <c r="H134" t="str">
        <f t="shared" si="20"/>
        <v>2024 data</v>
      </c>
      <c r="J134" t="e">
        <f t="shared" si="27"/>
        <v>#NUM!</v>
      </c>
      <c r="K134" t="e">
        <f t="shared" si="28"/>
        <v>#NUM!</v>
      </c>
      <c r="L134" t="e">
        <f t="shared" si="29"/>
        <v>#NUM!</v>
      </c>
      <c r="M134" t="e">
        <f t="shared" si="30"/>
        <v>#NUM!</v>
      </c>
      <c r="N134" s="11" t="e">
        <f t="shared" si="31"/>
        <v>#NUM!</v>
      </c>
    </row>
    <row r="135" spans="1:14" x14ac:dyDescent="0.2">
      <c r="A135" s="21"/>
      <c r="B135" t="e">
        <f t="shared" si="23"/>
        <v>#NUM!</v>
      </c>
      <c r="C135" t="e">
        <f t="shared" si="24"/>
        <v>#NUM!</v>
      </c>
      <c r="D135" t="e">
        <f t="shared" si="25"/>
        <v>#NUM!</v>
      </c>
      <c r="E135" t="e">
        <f t="shared" si="26"/>
        <v>#NUM!</v>
      </c>
      <c r="H135" t="str">
        <f t="shared" si="20"/>
        <v>2024 data</v>
      </c>
      <c r="J135" t="e">
        <f t="shared" si="27"/>
        <v>#NUM!</v>
      </c>
      <c r="K135" t="e">
        <f t="shared" si="28"/>
        <v>#NUM!</v>
      </c>
      <c r="L135" t="e">
        <f t="shared" si="29"/>
        <v>#NUM!</v>
      </c>
      <c r="M135" t="e">
        <f t="shared" si="30"/>
        <v>#NUM!</v>
      </c>
      <c r="N135" s="11" t="e">
        <f t="shared" si="31"/>
        <v>#NUM!</v>
      </c>
    </row>
    <row r="136" spans="1:14" x14ac:dyDescent="0.2">
      <c r="A136" s="21"/>
      <c r="B136" t="e">
        <f t="shared" si="23"/>
        <v>#NUM!</v>
      </c>
      <c r="C136" t="e">
        <f t="shared" si="24"/>
        <v>#NUM!</v>
      </c>
      <c r="D136" t="e">
        <f t="shared" si="25"/>
        <v>#NUM!</v>
      </c>
      <c r="E136" t="e">
        <f t="shared" si="26"/>
        <v>#NUM!</v>
      </c>
      <c r="H136" t="str">
        <f t="shared" si="20"/>
        <v>2024 data</v>
      </c>
      <c r="J136" t="e">
        <f t="shared" si="27"/>
        <v>#NUM!</v>
      </c>
      <c r="K136" t="e">
        <f t="shared" si="28"/>
        <v>#NUM!</v>
      </c>
      <c r="L136" t="e">
        <f t="shared" si="29"/>
        <v>#NUM!</v>
      </c>
      <c r="M136" t="e">
        <f t="shared" si="30"/>
        <v>#NUM!</v>
      </c>
      <c r="N136" s="11" t="e">
        <f t="shared" si="31"/>
        <v>#NUM!</v>
      </c>
    </row>
    <row r="137" spans="1:14" x14ac:dyDescent="0.2">
      <c r="A137" s="21"/>
      <c r="B137" t="e">
        <f t="shared" si="23"/>
        <v>#NUM!</v>
      </c>
      <c r="C137" t="e">
        <f t="shared" si="24"/>
        <v>#NUM!</v>
      </c>
      <c r="D137" t="e">
        <f t="shared" si="25"/>
        <v>#NUM!</v>
      </c>
      <c r="E137" t="e">
        <f t="shared" si="26"/>
        <v>#NUM!</v>
      </c>
      <c r="H137" t="str">
        <f t="shared" si="20"/>
        <v>2024 data</v>
      </c>
      <c r="J137" t="e">
        <f t="shared" si="27"/>
        <v>#NUM!</v>
      </c>
      <c r="K137" t="e">
        <f t="shared" si="28"/>
        <v>#NUM!</v>
      </c>
      <c r="L137" t="e">
        <f t="shared" si="29"/>
        <v>#NUM!</v>
      </c>
      <c r="M137" t="e">
        <f t="shared" si="30"/>
        <v>#NUM!</v>
      </c>
      <c r="N137" s="11" t="e">
        <f t="shared" si="31"/>
        <v>#NUM!</v>
      </c>
    </row>
    <row r="138" spans="1:14" x14ac:dyDescent="0.2">
      <c r="A138" s="21"/>
      <c r="B138" t="e">
        <f t="shared" si="23"/>
        <v>#NUM!</v>
      </c>
      <c r="C138" t="e">
        <f t="shared" si="24"/>
        <v>#NUM!</v>
      </c>
      <c r="D138" t="e">
        <f t="shared" si="25"/>
        <v>#NUM!</v>
      </c>
      <c r="E138" t="e">
        <f t="shared" si="26"/>
        <v>#NUM!</v>
      </c>
      <c r="H138" t="str">
        <f t="shared" si="20"/>
        <v>2024 data</v>
      </c>
      <c r="J138" t="e">
        <f t="shared" si="27"/>
        <v>#NUM!</v>
      </c>
      <c r="K138" t="e">
        <f t="shared" si="28"/>
        <v>#NUM!</v>
      </c>
      <c r="L138" t="e">
        <f t="shared" si="29"/>
        <v>#NUM!</v>
      </c>
      <c r="M138" t="e">
        <f t="shared" si="30"/>
        <v>#NUM!</v>
      </c>
      <c r="N138" s="11" t="e">
        <f t="shared" si="31"/>
        <v>#NUM!</v>
      </c>
    </row>
    <row r="139" spans="1:14" x14ac:dyDescent="0.2">
      <c r="A139" s="21"/>
      <c r="B139" t="e">
        <f t="shared" si="23"/>
        <v>#NUM!</v>
      </c>
      <c r="C139" t="e">
        <f t="shared" si="24"/>
        <v>#NUM!</v>
      </c>
      <c r="D139" t="e">
        <f t="shared" si="25"/>
        <v>#NUM!</v>
      </c>
      <c r="E139" t="e">
        <f t="shared" si="26"/>
        <v>#NUM!</v>
      </c>
      <c r="H139" t="str">
        <f t="shared" si="20"/>
        <v>2024 data</v>
      </c>
      <c r="J139" t="e">
        <f t="shared" si="27"/>
        <v>#NUM!</v>
      </c>
      <c r="K139" t="e">
        <f t="shared" si="28"/>
        <v>#NUM!</v>
      </c>
      <c r="L139" t="e">
        <f t="shared" si="29"/>
        <v>#NUM!</v>
      </c>
      <c r="M139" t="e">
        <f t="shared" si="30"/>
        <v>#NUM!</v>
      </c>
      <c r="N139" s="11" t="e">
        <f t="shared" si="31"/>
        <v>#NUM!</v>
      </c>
    </row>
    <row r="140" spans="1:14" x14ac:dyDescent="0.2">
      <c r="A140" s="21"/>
      <c r="B140" t="e">
        <f t="shared" si="23"/>
        <v>#NUM!</v>
      </c>
      <c r="C140" t="e">
        <f t="shared" si="24"/>
        <v>#NUM!</v>
      </c>
      <c r="D140" t="e">
        <f t="shared" si="25"/>
        <v>#NUM!</v>
      </c>
      <c r="E140" t="e">
        <f t="shared" si="26"/>
        <v>#NUM!</v>
      </c>
      <c r="H140" t="str">
        <f t="shared" si="20"/>
        <v>2024 data</v>
      </c>
      <c r="J140" t="e">
        <f t="shared" si="27"/>
        <v>#NUM!</v>
      </c>
      <c r="K140" t="e">
        <f t="shared" si="28"/>
        <v>#NUM!</v>
      </c>
      <c r="L140" t="e">
        <f t="shared" si="29"/>
        <v>#NUM!</v>
      </c>
      <c r="M140" t="e">
        <f t="shared" si="30"/>
        <v>#NUM!</v>
      </c>
      <c r="N140" s="11" t="e">
        <f t="shared" si="31"/>
        <v>#NUM!</v>
      </c>
    </row>
    <row r="141" spans="1:14" x14ac:dyDescent="0.2">
      <c r="A141" s="21"/>
      <c r="B141" t="e">
        <f t="shared" si="23"/>
        <v>#NUM!</v>
      </c>
      <c r="C141" t="e">
        <f t="shared" si="24"/>
        <v>#NUM!</v>
      </c>
      <c r="D141" t="e">
        <f t="shared" si="25"/>
        <v>#NUM!</v>
      </c>
      <c r="E141" t="e">
        <f t="shared" si="26"/>
        <v>#NUM!</v>
      </c>
      <c r="H141" t="str">
        <f t="shared" si="20"/>
        <v>2024 data</v>
      </c>
      <c r="J141" t="e">
        <f t="shared" si="27"/>
        <v>#NUM!</v>
      </c>
      <c r="K141" t="e">
        <f t="shared" si="28"/>
        <v>#NUM!</v>
      </c>
      <c r="L141" t="e">
        <f t="shared" si="29"/>
        <v>#NUM!</v>
      </c>
      <c r="M141" t="e">
        <f t="shared" si="30"/>
        <v>#NUM!</v>
      </c>
      <c r="N141" s="11" t="e">
        <f t="shared" si="31"/>
        <v>#NUM!</v>
      </c>
    </row>
    <row r="142" spans="1:14" x14ac:dyDescent="0.2">
      <c r="A142" s="21"/>
      <c r="B142" t="e">
        <f t="shared" si="23"/>
        <v>#NUM!</v>
      </c>
      <c r="C142" t="e">
        <f t="shared" si="24"/>
        <v>#NUM!</v>
      </c>
      <c r="D142" t="e">
        <f t="shared" si="25"/>
        <v>#NUM!</v>
      </c>
      <c r="E142" t="e">
        <f t="shared" si="26"/>
        <v>#NUM!</v>
      </c>
      <c r="H142" t="str">
        <f t="shared" si="20"/>
        <v>2024 data</v>
      </c>
      <c r="J142" t="e">
        <f t="shared" si="27"/>
        <v>#NUM!</v>
      </c>
      <c r="K142" t="e">
        <f t="shared" si="28"/>
        <v>#NUM!</v>
      </c>
      <c r="L142" t="e">
        <f t="shared" si="29"/>
        <v>#NUM!</v>
      </c>
      <c r="M142" t="e">
        <f t="shared" si="30"/>
        <v>#NUM!</v>
      </c>
      <c r="N142" s="11" t="e">
        <f t="shared" si="31"/>
        <v>#NUM!</v>
      </c>
    </row>
    <row r="143" spans="1:14" x14ac:dyDescent="0.2">
      <c r="A143" s="21"/>
      <c r="B143" t="e">
        <f t="shared" si="23"/>
        <v>#NUM!</v>
      </c>
      <c r="C143" t="e">
        <f t="shared" si="24"/>
        <v>#NUM!</v>
      </c>
      <c r="D143" t="e">
        <f t="shared" si="25"/>
        <v>#NUM!</v>
      </c>
      <c r="E143" t="e">
        <f t="shared" si="26"/>
        <v>#NUM!</v>
      </c>
      <c r="H143" t="str">
        <f t="shared" si="20"/>
        <v>2024 data</v>
      </c>
      <c r="J143" t="e">
        <f t="shared" si="27"/>
        <v>#NUM!</v>
      </c>
      <c r="K143" t="e">
        <f t="shared" si="28"/>
        <v>#NUM!</v>
      </c>
      <c r="L143" t="e">
        <f t="shared" si="29"/>
        <v>#NUM!</v>
      </c>
      <c r="M143" t="e">
        <f t="shared" si="30"/>
        <v>#NUM!</v>
      </c>
      <c r="N143" s="11" t="e">
        <f t="shared" si="31"/>
        <v>#NUM!</v>
      </c>
    </row>
    <row r="144" spans="1:14" x14ac:dyDescent="0.2">
      <c r="A144" s="21"/>
      <c r="B144" t="e">
        <f t="shared" si="23"/>
        <v>#NUM!</v>
      </c>
      <c r="C144" t="e">
        <f t="shared" si="24"/>
        <v>#NUM!</v>
      </c>
      <c r="D144" t="e">
        <f t="shared" si="25"/>
        <v>#NUM!</v>
      </c>
      <c r="E144" t="e">
        <f t="shared" si="26"/>
        <v>#NUM!</v>
      </c>
      <c r="H144" t="str">
        <f t="shared" si="20"/>
        <v>2024 data</v>
      </c>
      <c r="J144" t="e">
        <f t="shared" si="27"/>
        <v>#NUM!</v>
      </c>
      <c r="K144" t="e">
        <f t="shared" si="28"/>
        <v>#NUM!</v>
      </c>
      <c r="L144" t="e">
        <f t="shared" si="29"/>
        <v>#NUM!</v>
      </c>
      <c r="M144" t="e">
        <f t="shared" si="30"/>
        <v>#NUM!</v>
      </c>
      <c r="N144" s="11" t="e">
        <f t="shared" si="31"/>
        <v>#NUM!</v>
      </c>
    </row>
    <row r="145" spans="1:14" x14ac:dyDescent="0.2">
      <c r="A145" s="21"/>
      <c r="B145" t="e">
        <f t="shared" si="23"/>
        <v>#NUM!</v>
      </c>
      <c r="C145" t="e">
        <f t="shared" si="24"/>
        <v>#NUM!</v>
      </c>
      <c r="D145" t="e">
        <f t="shared" si="25"/>
        <v>#NUM!</v>
      </c>
      <c r="E145" t="e">
        <f t="shared" si="26"/>
        <v>#NUM!</v>
      </c>
      <c r="H145" t="str">
        <f t="shared" si="20"/>
        <v>2024 data</v>
      </c>
      <c r="J145" t="e">
        <f t="shared" si="27"/>
        <v>#NUM!</v>
      </c>
      <c r="K145" t="e">
        <f t="shared" si="28"/>
        <v>#NUM!</v>
      </c>
      <c r="L145" t="e">
        <f t="shared" si="29"/>
        <v>#NUM!</v>
      </c>
      <c r="M145" t="e">
        <f t="shared" si="30"/>
        <v>#NUM!</v>
      </c>
      <c r="N145" s="11" t="e">
        <f t="shared" si="31"/>
        <v>#NUM!</v>
      </c>
    </row>
    <row r="146" spans="1:14" x14ac:dyDescent="0.2">
      <c r="A146" s="21"/>
      <c r="B146" t="e">
        <f t="shared" si="23"/>
        <v>#NUM!</v>
      </c>
      <c r="C146" t="e">
        <f t="shared" si="24"/>
        <v>#NUM!</v>
      </c>
      <c r="D146" t="e">
        <f t="shared" si="25"/>
        <v>#NUM!</v>
      </c>
      <c r="E146" t="e">
        <f t="shared" si="26"/>
        <v>#NUM!</v>
      </c>
      <c r="H146" t="str">
        <f t="shared" si="20"/>
        <v>2024 data</v>
      </c>
      <c r="J146" t="e">
        <f t="shared" si="27"/>
        <v>#NUM!</v>
      </c>
      <c r="K146" t="e">
        <f t="shared" si="28"/>
        <v>#NUM!</v>
      </c>
      <c r="L146" t="e">
        <f t="shared" si="29"/>
        <v>#NUM!</v>
      </c>
      <c r="M146" t="e">
        <f t="shared" si="30"/>
        <v>#NUM!</v>
      </c>
      <c r="N146" s="11" t="e">
        <f t="shared" si="31"/>
        <v>#NUM!</v>
      </c>
    </row>
    <row r="147" spans="1:14" x14ac:dyDescent="0.2">
      <c r="A147" s="21"/>
      <c r="B147" t="e">
        <f t="shared" si="23"/>
        <v>#NUM!</v>
      </c>
      <c r="C147" t="e">
        <f t="shared" si="24"/>
        <v>#NUM!</v>
      </c>
      <c r="D147" t="e">
        <f t="shared" si="25"/>
        <v>#NUM!</v>
      </c>
      <c r="E147" t="e">
        <f t="shared" si="26"/>
        <v>#NUM!</v>
      </c>
      <c r="H147" t="str">
        <f t="shared" si="20"/>
        <v>2024 data</v>
      </c>
      <c r="J147" t="e">
        <f t="shared" si="27"/>
        <v>#NUM!</v>
      </c>
      <c r="K147" t="e">
        <f t="shared" si="28"/>
        <v>#NUM!</v>
      </c>
      <c r="L147" t="e">
        <f t="shared" si="29"/>
        <v>#NUM!</v>
      </c>
      <c r="M147" t="e">
        <f t="shared" si="30"/>
        <v>#NUM!</v>
      </c>
      <c r="N147" s="11" t="e">
        <f t="shared" si="31"/>
        <v>#NUM!</v>
      </c>
    </row>
    <row r="148" spans="1:14" x14ac:dyDescent="0.2">
      <c r="A148" s="21"/>
      <c r="B148" t="e">
        <f t="shared" si="23"/>
        <v>#NUM!</v>
      </c>
      <c r="C148" t="e">
        <f t="shared" si="24"/>
        <v>#NUM!</v>
      </c>
      <c r="D148" t="e">
        <f t="shared" si="25"/>
        <v>#NUM!</v>
      </c>
      <c r="E148" t="e">
        <f t="shared" si="26"/>
        <v>#NUM!</v>
      </c>
      <c r="H148" t="str">
        <f t="shared" si="20"/>
        <v>2024 data</v>
      </c>
      <c r="J148" t="e">
        <f t="shared" si="27"/>
        <v>#NUM!</v>
      </c>
      <c r="K148" t="e">
        <f t="shared" si="28"/>
        <v>#NUM!</v>
      </c>
      <c r="L148" t="e">
        <f t="shared" si="29"/>
        <v>#NUM!</v>
      </c>
      <c r="M148" t="e">
        <f t="shared" si="30"/>
        <v>#NUM!</v>
      </c>
      <c r="N148" s="11" t="e">
        <f t="shared" si="31"/>
        <v>#NUM!</v>
      </c>
    </row>
    <row r="149" spans="1:14" x14ac:dyDescent="0.2">
      <c r="A149" s="21"/>
      <c r="B149" t="e">
        <f t="shared" si="23"/>
        <v>#NUM!</v>
      </c>
      <c r="C149" t="e">
        <f t="shared" si="24"/>
        <v>#NUM!</v>
      </c>
      <c r="D149" t="e">
        <f t="shared" si="25"/>
        <v>#NUM!</v>
      </c>
      <c r="E149" t="e">
        <f t="shared" si="26"/>
        <v>#NUM!</v>
      </c>
      <c r="H149" t="str">
        <f t="shared" si="20"/>
        <v>2024 data</v>
      </c>
      <c r="J149" t="e">
        <f t="shared" si="27"/>
        <v>#NUM!</v>
      </c>
      <c r="K149" t="e">
        <f t="shared" si="28"/>
        <v>#NUM!</v>
      </c>
      <c r="L149" t="e">
        <f t="shared" si="29"/>
        <v>#NUM!</v>
      </c>
      <c r="M149" t="e">
        <f t="shared" si="30"/>
        <v>#NUM!</v>
      </c>
      <c r="N149" s="11" t="e">
        <f t="shared" si="31"/>
        <v>#NUM!</v>
      </c>
    </row>
    <row r="150" spans="1:14" ht="13.5" thickBot="1" x14ac:dyDescent="0.25">
      <c r="A150" s="21"/>
      <c r="B150" t="e">
        <f t="shared" si="23"/>
        <v>#NUM!</v>
      </c>
      <c r="C150" t="e">
        <f t="shared" si="24"/>
        <v>#NUM!</v>
      </c>
      <c r="D150" t="e">
        <f t="shared" si="25"/>
        <v>#NUM!</v>
      </c>
      <c r="E150" t="e">
        <f t="shared" si="26"/>
        <v>#NUM!</v>
      </c>
      <c r="H150" t="str">
        <f t="shared" si="20"/>
        <v>2024 data</v>
      </c>
      <c r="J150" t="e">
        <f t="shared" si="27"/>
        <v>#NUM!</v>
      </c>
      <c r="K150" t="e">
        <f t="shared" si="28"/>
        <v>#NUM!</v>
      </c>
      <c r="L150" t="e">
        <f t="shared" si="29"/>
        <v>#NUM!</v>
      </c>
      <c r="M150" t="e">
        <f t="shared" si="30"/>
        <v>#NUM!</v>
      </c>
      <c r="N150" s="11" t="e">
        <f t="shared" si="31"/>
        <v>#NUM!</v>
      </c>
    </row>
    <row r="151" spans="1:14" ht="13.5" thickTop="1" x14ac:dyDescent="0.2">
      <c r="A151" s="44"/>
      <c r="B151" t="e">
        <f t="shared" si="23"/>
        <v>#NUM!</v>
      </c>
      <c r="C151" t="e">
        <f t="shared" si="24"/>
        <v>#NUM!</v>
      </c>
      <c r="D151" t="e">
        <f t="shared" si="25"/>
        <v>#NUM!</v>
      </c>
      <c r="E151" t="e">
        <f t="shared" si="26"/>
        <v>#NUM!</v>
      </c>
      <c r="H151" t="str">
        <f t="shared" si="20"/>
        <v>2024 data</v>
      </c>
      <c r="J151" t="e">
        <f t="shared" si="27"/>
        <v>#NUM!</v>
      </c>
      <c r="K151" t="e">
        <f t="shared" si="28"/>
        <v>#NUM!</v>
      </c>
      <c r="L151" t="e">
        <f t="shared" si="29"/>
        <v>#NUM!</v>
      </c>
      <c r="M151" t="e">
        <f t="shared" si="30"/>
        <v>#NUM!</v>
      </c>
      <c r="N151" s="11" t="e">
        <f t="shared" si="31"/>
        <v>#NUM!</v>
      </c>
    </row>
    <row r="152" spans="1:14" x14ac:dyDescent="0.2">
      <c r="A152" s="21"/>
      <c r="B152" t="e">
        <f t="shared" si="23"/>
        <v>#NUM!</v>
      </c>
      <c r="C152" t="e">
        <f t="shared" si="24"/>
        <v>#NUM!</v>
      </c>
      <c r="D152" t="e">
        <f t="shared" si="25"/>
        <v>#NUM!</v>
      </c>
      <c r="E152" t="e">
        <f t="shared" si="26"/>
        <v>#NUM!</v>
      </c>
      <c r="H152" t="str">
        <f t="shared" si="20"/>
        <v>2024 data</v>
      </c>
      <c r="J152" t="e">
        <f t="shared" si="14"/>
        <v>#NUM!</v>
      </c>
      <c r="K152" t="e">
        <f t="shared" si="19"/>
        <v>#NUM!</v>
      </c>
      <c r="L152" t="e">
        <f t="shared" si="15"/>
        <v>#NUM!</v>
      </c>
      <c r="M152" t="e">
        <f t="shared" si="16"/>
        <v>#NUM!</v>
      </c>
      <c r="N152" s="11" t="e">
        <f t="shared" si="17"/>
        <v>#NUM!</v>
      </c>
    </row>
    <row r="153" spans="1:14" x14ac:dyDescent="0.2">
      <c r="A153" s="21"/>
      <c r="B153" t="e">
        <f t="shared" si="23"/>
        <v>#NUM!</v>
      </c>
      <c r="C153" t="e">
        <f t="shared" si="24"/>
        <v>#NUM!</v>
      </c>
      <c r="D153" t="e">
        <f t="shared" si="25"/>
        <v>#NUM!</v>
      </c>
      <c r="E153" t="e">
        <f t="shared" si="26"/>
        <v>#NUM!</v>
      </c>
      <c r="H153" t="str">
        <f t="shared" si="20"/>
        <v>2024 data</v>
      </c>
      <c r="J153" t="e">
        <f t="shared" si="14"/>
        <v>#NUM!</v>
      </c>
      <c r="K153" t="e">
        <f t="shared" si="19"/>
        <v>#NUM!</v>
      </c>
      <c r="L153" t="e">
        <f t="shared" si="15"/>
        <v>#NUM!</v>
      </c>
      <c r="M153" t="e">
        <f t="shared" si="16"/>
        <v>#NUM!</v>
      </c>
      <c r="N153" s="11" t="e">
        <f t="shared" si="17"/>
        <v>#NUM!</v>
      </c>
    </row>
    <row r="154" spans="1:14" x14ac:dyDescent="0.2">
      <c r="A154" s="21"/>
      <c r="B154" t="e">
        <f t="shared" si="23"/>
        <v>#NUM!</v>
      </c>
      <c r="C154" t="e">
        <f t="shared" si="24"/>
        <v>#NUM!</v>
      </c>
      <c r="D154" t="e">
        <f t="shared" si="25"/>
        <v>#NUM!</v>
      </c>
      <c r="E154" t="e">
        <f t="shared" si="26"/>
        <v>#NUM!</v>
      </c>
      <c r="H154" t="str">
        <f t="shared" si="20"/>
        <v>2024 data</v>
      </c>
      <c r="J154" t="e">
        <f t="shared" si="14"/>
        <v>#NUM!</v>
      </c>
      <c r="K154" t="e">
        <f t="shared" si="19"/>
        <v>#NUM!</v>
      </c>
      <c r="L154" t="e">
        <f t="shared" si="15"/>
        <v>#NUM!</v>
      </c>
      <c r="M154" t="e">
        <f t="shared" si="16"/>
        <v>#NUM!</v>
      </c>
      <c r="N154" s="11" t="e">
        <f t="shared" si="17"/>
        <v>#NUM!</v>
      </c>
    </row>
    <row r="155" spans="1:14" x14ac:dyDescent="0.2">
      <c r="A155" s="21"/>
      <c r="B155" t="e">
        <f t="shared" si="23"/>
        <v>#NUM!</v>
      </c>
      <c r="C155" t="e">
        <f t="shared" si="24"/>
        <v>#NUM!</v>
      </c>
      <c r="D155" t="e">
        <f t="shared" si="25"/>
        <v>#NUM!</v>
      </c>
      <c r="E155" t="e">
        <f t="shared" si="26"/>
        <v>#NUM!</v>
      </c>
      <c r="H155" t="str">
        <f t="shared" si="20"/>
        <v>2024 data</v>
      </c>
      <c r="J155" t="e">
        <f t="shared" si="14"/>
        <v>#NUM!</v>
      </c>
      <c r="K155" t="e">
        <f t="shared" si="19"/>
        <v>#NUM!</v>
      </c>
      <c r="L155" t="e">
        <f t="shared" si="15"/>
        <v>#NUM!</v>
      </c>
      <c r="M155" t="e">
        <f t="shared" si="16"/>
        <v>#NUM!</v>
      </c>
      <c r="N155" s="11" t="e">
        <f t="shared" si="17"/>
        <v>#NUM!</v>
      </c>
    </row>
    <row r="156" spans="1:14" x14ac:dyDescent="0.2">
      <c r="A156" s="45"/>
      <c r="B156" t="e">
        <f t="shared" si="23"/>
        <v>#NUM!</v>
      </c>
      <c r="C156" t="e">
        <f t="shared" si="24"/>
        <v>#NUM!</v>
      </c>
      <c r="D156" t="e">
        <f t="shared" si="25"/>
        <v>#NUM!</v>
      </c>
      <c r="E156" t="e">
        <f t="shared" si="26"/>
        <v>#NUM!</v>
      </c>
      <c r="H156" t="str">
        <f t="shared" si="20"/>
        <v>2024 data</v>
      </c>
      <c r="J156" t="e">
        <f t="shared" si="14"/>
        <v>#NUM!</v>
      </c>
      <c r="K156" t="e">
        <f t="shared" si="19"/>
        <v>#NUM!</v>
      </c>
      <c r="L156" t="e">
        <f t="shared" si="15"/>
        <v>#NUM!</v>
      </c>
      <c r="M156" t="e">
        <f t="shared" si="16"/>
        <v>#NUM!</v>
      </c>
      <c r="N156" s="11" t="e">
        <f t="shared" si="17"/>
        <v>#NUM!</v>
      </c>
    </row>
    <row r="157" spans="1:14" x14ac:dyDescent="0.2">
      <c r="A157" s="45"/>
      <c r="B157" t="e">
        <f t="shared" ref="B157:B188" si="32">EXP(2.902625+(2.4818*LN(A157)))+EXP(4.841987+(2.3323*LN(A157)))</f>
        <v>#NUM!</v>
      </c>
      <c r="C157" t="e">
        <f t="shared" ref="C157:C183" si="33">EXP(2.2117+(2.6929*LN(A157)))</f>
        <v>#NUM!</v>
      </c>
      <c r="D157" t="e">
        <f t="shared" ref="D157:D183" si="34">EXP(4.0616+(1.7009*LN(A157)))+EXP(3.2137+(2.1382*LN(A157)))+EXP(3.3788+(1.7503*LN(A157)))</f>
        <v>#NUM!</v>
      </c>
      <c r="E157" t="e">
        <f t="shared" ref="E157:E181" si="35">(B157+C157+D157)/1000000</f>
        <v>#NUM!</v>
      </c>
      <c r="H157" t="str">
        <f t="shared" si="20"/>
        <v>2024 data</v>
      </c>
      <c r="J157" t="e">
        <f t="shared" ref="J157:J181" si="36">E157/2</f>
        <v>#NUM!</v>
      </c>
      <c r="K157" t="e">
        <f t="shared" ref="K157:K181" si="37">J157/0.43</f>
        <v>#NUM!</v>
      </c>
      <c r="L157" t="e">
        <f t="shared" ref="L157:L181" si="38">K157/0.028</f>
        <v>#NUM!</v>
      </c>
      <c r="M157" t="e">
        <f t="shared" ref="M157:M181" si="39">L157/0.234</f>
        <v>#NUM!</v>
      </c>
      <c r="N157" s="11" t="e">
        <f t="shared" ref="N157:N181" si="40">(M157/1000)*300</f>
        <v>#NUM!</v>
      </c>
    </row>
    <row r="158" spans="1:14" x14ac:dyDescent="0.2">
      <c r="A158" s="45"/>
      <c r="B158" t="e">
        <f t="shared" si="32"/>
        <v>#NUM!</v>
      </c>
      <c r="C158" t="e">
        <f t="shared" si="33"/>
        <v>#NUM!</v>
      </c>
      <c r="D158" t="e">
        <f t="shared" si="34"/>
        <v>#NUM!</v>
      </c>
      <c r="E158" t="e">
        <f t="shared" si="35"/>
        <v>#NUM!</v>
      </c>
      <c r="H158" t="str">
        <f t="shared" si="20"/>
        <v>2024 data</v>
      </c>
      <c r="J158" t="e">
        <f t="shared" si="36"/>
        <v>#NUM!</v>
      </c>
      <c r="K158" t="e">
        <f t="shared" si="37"/>
        <v>#NUM!</v>
      </c>
      <c r="L158" t="e">
        <f t="shared" si="38"/>
        <v>#NUM!</v>
      </c>
      <c r="M158" t="e">
        <f t="shared" si="39"/>
        <v>#NUM!</v>
      </c>
      <c r="N158" s="11" t="e">
        <f t="shared" si="40"/>
        <v>#NUM!</v>
      </c>
    </row>
    <row r="159" spans="1:14" x14ac:dyDescent="0.2">
      <c r="A159" s="45"/>
      <c r="B159" t="e">
        <f t="shared" si="32"/>
        <v>#NUM!</v>
      </c>
      <c r="C159" t="e">
        <f t="shared" si="33"/>
        <v>#NUM!</v>
      </c>
      <c r="D159" t="e">
        <f t="shared" si="34"/>
        <v>#NUM!</v>
      </c>
      <c r="E159" t="e">
        <f t="shared" si="35"/>
        <v>#NUM!</v>
      </c>
      <c r="H159" t="str">
        <f t="shared" si="20"/>
        <v>2024 data</v>
      </c>
      <c r="J159" t="e">
        <f t="shared" si="36"/>
        <v>#NUM!</v>
      </c>
      <c r="K159" t="e">
        <f t="shared" si="37"/>
        <v>#NUM!</v>
      </c>
      <c r="L159" t="e">
        <f t="shared" si="38"/>
        <v>#NUM!</v>
      </c>
      <c r="M159" t="e">
        <f t="shared" si="39"/>
        <v>#NUM!</v>
      </c>
      <c r="N159" s="11" t="e">
        <f t="shared" si="40"/>
        <v>#NUM!</v>
      </c>
    </row>
    <row r="160" spans="1:14" x14ac:dyDescent="0.2">
      <c r="A160" s="45"/>
      <c r="B160" t="e">
        <f t="shared" si="32"/>
        <v>#NUM!</v>
      </c>
      <c r="C160" t="e">
        <f t="shared" si="33"/>
        <v>#NUM!</v>
      </c>
      <c r="D160" t="e">
        <f t="shared" si="34"/>
        <v>#NUM!</v>
      </c>
      <c r="E160" t="e">
        <f t="shared" si="35"/>
        <v>#NUM!</v>
      </c>
      <c r="H160" t="str">
        <f t="shared" si="20"/>
        <v>2024 data</v>
      </c>
      <c r="J160" t="e">
        <f t="shared" si="36"/>
        <v>#NUM!</v>
      </c>
      <c r="K160" t="e">
        <f t="shared" si="37"/>
        <v>#NUM!</v>
      </c>
      <c r="L160" t="e">
        <f t="shared" si="38"/>
        <v>#NUM!</v>
      </c>
      <c r="M160" t="e">
        <f t="shared" si="39"/>
        <v>#NUM!</v>
      </c>
      <c r="N160" s="11" t="e">
        <f t="shared" si="40"/>
        <v>#NUM!</v>
      </c>
    </row>
    <row r="161" spans="1:14" x14ac:dyDescent="0.2">
      <c r="A161" s="45"/>
      <c r="B161" t="e">
        <f t="shared" si="32"/>
        <v>#NUM!</v>
      </c>
      <c r="C161" t="e">
        <f t="shared" si="33"/>
        <v>#NUM!</v>
      </c>
      <c r="D161" t="e">
        <f t="shared" si="34"/>
        <v>#NUM!</v>
      </c>
      <c r="E161" t="e">
        <f t="shared" si="35"/>
        <v>#NUM!</v>
      </c>
      <c r="H161" t="str">
        <f t="shared" si="20"/>
        <v>2024 data</v>
      </c>
      <c r="J161" t="e">
        <f t="shared" si="36"/>
        <v>#NUM!</v>
      </c>
      <c r="K161" t="e">
        <f t="shared" si="37"/>
        <v>#NUM!</v>
      </c>
      <c r="L161" t="e">
        <f t="shared" si="38"/>
        <v>#NUM!</v>
      </c>
      <c r="M161" t="e">
        <f t="shared" si="39"/>
        <v>#NUM!</v>
      </c>
      <c r="N161" s="11" t="e">
        <f t="shared" si="40"/>
        <v>#NUM!</v>
      </c>
    </row>
    <row r="162" spans="1:14" x14ac:dyDescent="0.2">
      <c r="A162" s="45"/>
      <c r="B162" t="e">
        <f t="shared" si="32"/>
        <v>#NUM!</v>
      </c>
      <c r="C162" t="e">
        <f t="shared" si="33"/>
        <v>#NUM!</v>
      </c>
      <c r="D162" t="e">
        <f t="shared" si="34"/>
        <v>#NUM!</v>
      </c>
      <c r="E162" t="e">
        <f t="shared" si="35"/>
        <v>#NUM!</v>
      </c>
      <c r="H162" t="str">
        <f t="shared" si="20"/>
        <v>2024 data</v>
      </c>
      <c r="J162" t="e">
        <f t="shared" si="36"/>
        <v>#NUM!</v>
      </c>
      <c r="K162" t="e">
        <f t="shared" si="37"/>
        <v>#NUM!</v>
      </c>
      <c r="L162" t="e">
        <f t="shared" si="38"/>
        <v>#NUM!</v>
      </c>
      <c r="M162" t="e">
        <f t="shared" si="39"/>
        <v>#NUM!</v>
      </c>
      <c r="N162" s="11" t="e">
        <f t="shared" si="40"/>
        <v>#NUM!</v>
      </c>
    </row>
    <row r="163" spans="1:14" x14ac:dyDescent="0.2">
      <c r="A163" s="45"/>
      <c r="B163" t="e">
        <f t="shared" si="32"/>
        <v>#NUM!</v>
      </c>
      <c r="C163" t="e">
        <f t="shared" si="33"/>
        <v>#NUM!</v>
      </c>
      <c r="D163" t="e">
        <f t="shared" si="34"/>
        <v>#NUM!</v>
      </c>
      <c r="E163" t="e">
        <f t="shared" si="35"/>
        <v>#NUM!</v>
      </c>
      <c r="H163" t="str">
        <f t="shared" si="20"/>
        <v>2024 data</v>
      </c>
      <c r="J163" t="e">
        <f t="shared" si="36"/>
        <v>#NUM!</v>
      </c>
      <c r="K163" t="e">
        <f t="shared" si="37"/>
        <v>#NUM!</v>
      </c>
      <c r="L163" t="e">
        <f t="shared" si="38"/>
        <v>#NUM!</v>
      </c>
      <c r="M163" t="e">
        <f t="shared" si="39"/>
        <v>#NUM!</v>
      </c>
      <c r="N163" s="11" t="e">
        <f t="shared" si="40"/>
        <v>#NUM!</v>
      </c>
    </row>
    <row r="164" spans="1:14" x14ac:dyDescent="0.2">
      <c r="A164" s="45"/>
      <c r="B164" t="e">
        <f t="shared" si="32"/>
        <v>#NUM!</v>
      </c>
      <c r="C164" t="e">
        <f t="shared" si="33"/>
        <v>#NUM!</v>
      </c>
      <c r="D164" t="e">
        <f t="shared" si="34"/>
        <v>#NUM!</v>
      </c>
      <c r="E164" t="e">
        <f t="shared" si="35"/>
        <v>#NUM!</v>
      </c>
      <c r="H164" t="str">
        <f t="shared" si="20"/>
        <v>2024 data</v>
      </c>
      <c r="J164" t="e">
        <f t="shared" si="36"/>
        <v>#NUM!</v>
      </c>
      <c r="K164" t="e">
        <f t="shared" si="37"/>
        <v>#NUM!</v>
      </c>
      <c r="L164" t="e">
        <f t="shared" si="38"/>
        <v>#NUM!</v>
      </c>
      <c r="M164" t="e">
        <f t="shared" si="39"/>
        <v>#NUM!</v>
      </c>
      <c r="N164" s="11" t="e">
        <f t="shared" si="40"/>
        <v>#NUM!</v>
      </c>
    </row>
    <row r="165" spans="1:14" x14ac:dyDescent="0.2">
      <c r="A165" s="45"/>
      <c r="B165" t="e">
        <f t="shared" si="32"/>
        <v>#NUM!</v>
      </c>
      <c r="C165" t="e">
        <f t="shared" si="33"/>
        <v>#NUM!</v>
      </c>
      <c r="D165" t="e">
        <f t="shared" si="34"/>
        <v>#NUM!</v>
      </c>
      <c r="E165" t="e">
        <f t="shared" si="35"/>
        <v>#NUM!</v>
      </c>
      <c r="H165" t="str">
        <f t="shared" si="20"/>
        <v>2024 data</v>
      </c>
      <c r="J165" t="e">
        <f t="shared" si="36"/>
        <v>#NUM!</v>
      </c>
      <c r="K165" t="e">
        <f t="shared" si="37"/>
        <v>#NUM!</v>
      </c>
      <c r="L165" t="e">
        <f t="shared" si="38"/>
        <v>#NUM!</v>
      </c>
      <c r="M165" t="e">
        <f t="shared" si="39"/>
        <v>#NUM!</v>
      </c>
      <c r="N165" s="11" t="e">
        <f t="shared" si="40"/>
        <v>#NUM!</v>
      </c>
    </row>
    <row r="166" spans="1:14" x14ac:dyDescent="0.2">
      <c r="A166" s="45"/>
      <c r="B166" t="e">
        <f t="shared" si="32"/>
        <v>#NUM!</v>
      </c>
      <c r="C166" t="e">
        <f t="shared" si="33"/>
        <v>#NUM!</v>
      </c>
      <c r="D166" t="e">
        <f t="shared" si="34"/>
        <v>#NUM!</v>
      </c>
      <c r="E166" t="e">
        <f t="shared" si="35"/>
        <v>#NUM!</v>
      </c>
      <c r="H166" t="str">
        <f t="shared" si="20"/>
        <v>2024 data</v>
      </c>
      <c r="J166" t="e">
        <f t="shared" si="36"/>
        <v>#NUM!</v>
      </c>
      <c r="K166" t="e">
        <f t="shared" si="37"/>
        <v>#NUM!</v>
      </c>
      <c r="L166" t="e">
        <f t="shared" si="38"/>
        <v>#NUM!</v>
      </c>
      <c r="M166" t="e">
        <f t="shared" si="39"/>
        <v>#NUM!</v>
      </c>
      <c r="N166" s="11" t="e">
        <f t="shared" si="40"/>
        <v>#NUM!</v>
      </c>
    </row>
    <row r="167" spans="1:14" x14ac:dyDescent="0.2">
      <c r="A167" s="45"/>
      <c r="B167" t="e">
        <f t="shared" si="32"/>
        <v>#NUM!</v>
      </c>
      <c r="C167" t="e">
        <f t="shared" si="33"/>
        <v>#NUM!</v>
      </c>
      <c r="D167" t="e">
        <f t="shared" si="34"/>
        <v>#NUM!</v>
      </c>
      <c r="E167" t="e">
        <f t="shared" si="35"/>
        <v>#NUM!</v>
      </c>
      <c r="H167" t="str">
        <f t="shared" si="20"/>
        <v>2024 data</v>
      </c>
      <c r="J167" t="e">
        <f t="shared" si="36"/>
        <v>#NUM!</v>
      </c>
      <c r="K167" t="e">
        <f t="shared" si="37"/>
        <v>#NUM!</v>
      </c>
      <c r="L167" t="e">
        <f t="shared" si="38"/>
        <v>#NUM!</v>
      </c>
      <c r="M167" t="e">
        <f t="shared" si="39"/>
        <v>#NUM!</v>
      </c>
      <c r="N167" s="11" t="e">
        <f t="shared" si="40"/>
        <v>#NUM!</v>
      </c>
    </row>
    <row r="168" spans="1:14" x14ac:dyDescent="0.2">
      <c r="A168" s="45"/>
      <c r="B168" t="e">
        <f t="shared" si="32"/>
        <v>#NUM!</v>
      </c>
      <c r="C168" t="e">
        <f t="shared" si="33"/>
        <v>#NUM!</v>
      </c>
      <c r="D168" t="e">
        <f t="shared" si="34"/>
        <v>#NUM!</v>
      </c>
      <c r="E168" t="e">
        <f t="shared" si="35"/>
        <v>#NUM!</v>
      </c>
      <c r="H168" t="str">
        <f t="shared" si="20"/>
        <v>2024 data</v>
      </c>
      <c r="J168" t="e">
        <f t="shared" si="36"/>
        <v>#NUM!</v>
      </c>
      <c r="K168" t="e">
        <f t="shared" si="37"/>
        <v>#NUM!</v>
      </c>
      <c r="L168" t="e">
        <f t="shared" si="38"/>
        <v>#NUM!</v>
      </c>
      <c r="M168" t="e">
        <f t="shared" si="39"/>
        <v>#NUM!</v>
      </c>
      <c r="N168" s="11" t="e">
        <f t="shared" si="40"/>
        <v>#NUM!</v>
      </c>
    </row>
    <row r="169" spans="1:14" x14ac:dyDescent="0.2">
      <c r="A169" s="45"/>
      <c r="B169" t="e">
        <f t="shared" si="32"/>
        <v>#NUM!</v>
      </c>
      <c r="C169" t="e">
        <f t="shared" si="33"/>
        <v>#NUM!</v>
      </c>
      <c r="D169" t="e">
        <f t="shared" si="34"/>
        <v>#NUM!</v>
      </c>
      <c r="E169" t="e">
        <f t="shared" si="35"/>
        <v>#NUM!</v>
      </c>
      <c r="H169" t="str">
        <f t="shared" si="20"/>
        <v>2024 data</v>
      </c>
      <c r="J169" t="e">
        <f t="shared" si="36"/>
        <v>#NUM!</v>
      </c>
      <c r="K169" t="e">
        <f t="shared" si="37"/>
        <v>#NUM!</v>
      </c>
      <c r="L169" t="e">
        <f t="shared" si="38"/>
        <v>#NUM!</v>
      </c>
      <c r="M169" t="e">
        <f t="shared" si="39"/>
        <v>#NUM!</v>
      </c>
      <c r="N169" s="11" t="e">
        <f t="shared" si="40"/>
        <v>#NUM!</v>
      </c>
    </row>
    <row r="170" spans="1:14" x14ac:dyDescent="0.2">
      <c r="A170" s="45"/>
      <c r="B170" t="e">
        <f t="shared" si="32"/>
        <v>#NUM!</v>
      </c>
      <c r="C170" t="e">
        <f t="shared" si="33"/>
        <v>#NUM!</v>
      </c>
      <c r="D170" t="e">
        <f t="shared" si="34"/>
        <v>#NUM!</v>
      </c>
      <c r="E170" t="e">
        <f t="shared" si="35"/>
        <v>#NUM!</v>
      </c>
      <c r="H170" t="str">
        <f t="shared" si="20"/>
        <v>2024 data</v>
      </c>
      <c r="J170" t="e">
        <f t="shared" si="36"/>
        <v>#NUM!</v>
      </c>
      <c r="K170" t="e">
        <f t="shared" si="37"/>
        <v>#NUM!</v>
      </c>
      <c r="L170" t="e">
        <f t="shared" si="38"/>
        <v>#NUM!</v>
      </c>
      <c r="M170" t="e">
        <f t="shared" si="39"/>
        <v>#NUM!</v>
      </c>
      <c r="N170" s="11" t="e">
        <f t="shared" si="40"/>
        <v>#NUM!</v>
      </c>
    </row>
    <row r="171" spans="1:14" x14ac:dyDescent="0.2">
      <c r="A171" s="45"/>
      <c r="B171" t="e">
        <f t="shared" si="32"/>
        <v>#NUM!</v>
      </c>
      <c r="C171" t="e">
        <f t="shared" si="33"/>
        <v>#NUM!</v>
      </c>
      <c r="D171" t="e">
        <f t="shared" si="34"/>
        <v>#NUM!</v>
      </c>
      <c r="E171" t="e">
        <f t="shared" si="35"/>
        <v>#NUM!</v>
      </c>
      <c r="H171" t="str">
        <f t="shared" si="20"/>
        <v>2024 data</v>
      </c>
      <c r="J171" t="e">
        <f t="shared" si="36"/>
        <v>#NUM!</v>
      </c>
      <c r="K171" t="e">
        <f t="shared" si="37"/>
        <v>#NUM!</v>
      </c>
      <c r="L171" t="e">
        <f t="shared" si="38"/>
        <v>#NUM!</v>
      </c>
      <c r="M171" t="e">
        <f t="shared" si="39"/>
        <v>#NUM!</v>
      </c>
      <c r="N171" s="11" t="e">
        <f t="shared" si="40"/>
        <v>#NUM!</v>
      </c>
    </row>
    <row r="172" spans="1:14" x14ac:dyDescent="0.2">
      <c r="A172" s="45"/>
      <c r="B172" t="e">
        <f t="shared" si="32"/>
        <v>#NUM!</v>
      </c>
      <c r="C172" t="e">
        <f t="shared" si="33"/>
        <v>#NUM!</v>
      </c>
      <c r="D172" t="e">
        <f t="shared" si="34"/>
        <v>#NUM!</v>
      </c>
      <c r="E172" t="e">
        <f t="shared" si="35"/>
        <v>#NUM!</v>
      </c>
      <c r="H172" t="str">
        <f t="shared" si="20"/>
        <v>2024 data</v>
      </c>
      <c r="J172" t="e">
        <f t="shared" si="36"/>
        <v>#NUM!</v>
      </c>
      <c r="K172" t="e">
        <f t="shared" si="37"/>
        <v>#NUM!</v>
      </c>
      <c r="L172" t="e">
        <f t="shared" si="38"/>
        <v>#NUM!</v>
      </c>
      <c r="M172" t="e">
        <f t="shared" si="39"/>
        <v>#NUM!</v>
      </c>
      <c r="N172" s="11" t="e">
        <f t="shared" si="40"/>
        <v>#NUM!</v>
      </c>
    </row>
    <row r="173" spans="1:14" x14ac:dyDescent="0.2">
      <c r="A173" s="45"/>
      <c r="B173" t="e">
        <f t="shared" si="32"/>
        <v>#NUM!</v>
      </c>
      <c r="C173" t="e">
        <f t="shared" si="33"/>
        <v>#NUM!</v>
      </c>
      <c r="D173" t="e">
        <f t="shared" si="34"/>
        <v>#NUM!</v>
      </c>
      <c r="E173" t="e">
        <f t="shared" si="35"/>
        <v>#NUM!</v>
      </c>
      <c r="H173" t="str">
        <f t="shared" si="20"/>
        <v>2024 data</v>
      </c>
      <c r="J173" t="e">
        <f t="shared" si="36"/>
        <v>#NUM!</v>
      </c>
      <c r="K173" t="e">
        <f t="shared" si="37"/>
        <v>#NUM!</v>
      </c>
      <c r="L173" t="e">
        <f t="shared" si="38"/>
        <v>#NUM!</v>
      </c>
      <c r="M173" t="e">
        <f t="shared" si="39"/>
        <v>#NUM!</v>
      </c>
      <c r="N173" s="11" t="e">
        <f t="shared" si="40"/>
        <v>#NUM!</v>
      </c>
    </row>
    <row r="174" spans="1:14" x14ac:dyDescent="0.2">
      <c r="A174" s="45"/>
      <c r="B174" t="e">
        <f t="shared" si="32"/>
        <v>#NUM!</v>
      </c>
      <c r="C174" t="e">
        <f t="shared" si="33"/>
        <v>#NUM!</v>
      </c>
      <c r="D174" t="e">
        <f t="shared" si="34"/>
        <v>#NUM!</v>
      </c>
      <c r="E174" t="e">
        <f t="shared" si="35"/>
        <v>#NUM!</v>
      </c>
      <c r="H174" t="str">
        <f t="shared" si="20"/>
        <v>2024 data</v>
      </c>
      <c r="J174" t="e">
        <f t="shared" si="36"/>
        <v>#NUM!</v>
      </c>
      <c r="K174" t="e">
        <f t="shared" si="37"/>
        <v>#NUM!</v>
      </c>
      <c r="L174" t="e">
        <f t="shared" si="38"/>
        <v>#NUM!</v>
      </c>
      <c r="M174" t="e">
        <f t="shared" si="39"/>
        <v>#NUM!</v>
      </c>
      <c r="N174" s="11" t="e">
        <f t="shared" si="40"/>
        <v>#NUM!</v>
      </c>
    </row>
    <row r="175" spans="1:14" x14ac:dyDescent="0.2">
      <c r="A175" s="45"/>
      <c r="B175" t="e">
        <f t="shared" si="32"/>
        <v>#NUM!</v>
      </c>
      <c r="C175" t="e">
        <f t="shared" si="33"/>
        <v>#NUM!</v>
      </c>
      <c r="D175" t="e">
        <f t="shared" si="34"/>
        <v>#NUM!</v>
      </c>
      <c r="E175" t="e">
        <f t="shared" si="35"/>
        <v>#NUM!</v>
      </c>
      <c r="H175" t="str">
        <f t="shared" si="20"/>
        <v>2024 data</v>
      </c>
      <c r="J175" t="e">
        <f t="shared" si="36"/>
        <v>#NUM!</v>
      </c>
      <c r="K175" t="e">
        <f t="shared" si="37"/>
        <v>#NUM!</v>
      </c>
      <c r="L175" t="e">
        <f t="shared" si="38"/>
        <v>#NUM!</v>
      </c>
      <c r="M175" t="e">
        <f t="shared" si="39"/>
        <v>#NUM!</v>
      </c>
      <c r="N175" s="11" t="e">
        <f t="shared" si="40"/>
        <v>#NUM!</v>
      </c>
    </row>
    <row r="176" spans="1:14" x14ac:dyDescent="0.2">
      <c r="A176" s="45"/>
      <c r="B176" t="e">
        <f t="shared" si="32"/>
        <v>#NUM!</v>
      </c>
      <c r="C176" t="e">
        <f t="shared" si="33"/>
        <v>#NUM!</v>
      </c>
      <c r="D176" t="e">
        <f t="shared" si="34"/>
        <v>#NUM!</v>
      </c>
      <c r="E176" t="e">
        <f t="shared" si="35"/>
        <v>#NUM!</v>
      </c>
      <c r="H176" t="str">
        <f t="shared" si="20"/>
        <v>2024 data</v>
      </c>
      <c r="J176" t="e">
        <f t="shared" si="36"/>
        <v>#NUM!</v>
      </c>
      <c r="K176" t="e">
        <f t="shared" si="37"/>
        <v>#NUM!</v>
      </c>
      <c r="L176" t="e">
        <f t="shared" si="38"/>
        <v>#NUM!</v>
      </c>
      <c r="M176" t="e">
        <f t="shared" si="39"/>
        <v>#NUM!</v>
      </c>
      <c r="N176" s="11" t="e">
        <f t="shared" si="40"/>
        <v>#NUM!</v>
      </c>
    </row>
    <row r="177" spans="1:14" x14ac:dyDescent="0.2">
      <c r="A177" s="45"/>
      <c r="B177" t="e">
        <f t="shared" si="32"/>
        <v>#NUM!</v>
      </c>
      <c r="C177" t="e">
        <f t="shared" si="33"/>
        <v>#NUM!</v>
      </c>
      <c r="D177" t="e">
        <f t="shared" si="34"/>
        <v>#NUM!</v>
      </c>
      <c r="E177" t="e">
        <f t="shared" si="35"/>
        <v>#NUM!</v>
      </c>
      <c r="H177" t="str">
        <f t="shared" si="20"/>
        <v>2024 data</v>
      </c>
      <c r="J177" t="e">
        <f t="shared" si="36"/>
        <v>#NUM!</v>
      </c>
      <c r="K177" t="e">
        <f t="shared" si="37"/>
        <v>#NUM!</v>
      </c>
      <c r="L177" t="e">
        <f t="shared" si="38"/>
        <v>#NUM!</v>
      </c>
      <c r="M177" t="e">
        <f t="shared" si="39"/>
        <v>#NUM!</v>
      </c>
      <c r="N177" s="11" t="e">
        <f t="shared" si="40"/>
        <v>#NUM!</v>
      </c>
    </row>
    <row r="178" spans="1:14" x14ac:dyDescent="0.2">
      <c r="A178" s="45"/>
      <c r="B178" t="e">
        <f t="shared" si="32"/>
        <v>#NUM!</v>
      </c>
      <c r="C178" t="e">
        <f t="shared" si="33"/>
        <v>#NUM!</v>
      </c>
      <c r="D178" t="e">
        <f t="shared" si="34"/>
        <v>#NUM!</v>
      </c>
      <c r="E178" t="e">
        <f t="shared" si="35"/>
        <v>#NUM!</v>
      </c>
      <c r="H178" t="str">
        <f t="shared" si="20"/>
        <v>2024 data</v>
      </c>
      <c r="J178" t="e">
        <f t="shared" si="36"/>
        <v>#NUM!</v>
      </c>
      <c r="K178" t="e">
        <f t="shared" si="37"/>
        <v>#NUM!</v>
      </c>
      <c r="L178" t="e">
        <f t="shared" si="38"/>
        <v>#NUM!</v>
      </c>
      <c r="M178" t="e">
        <f t="shared" si="39"/>
        <v>#NUM!</v>
      </c>
      <c r="N178" s="11" t="e">
        <f t="shared" si="40"/>
        <v>#NUM!</v>
      </c>
    </row>
    <row r="179" spans="1:14" x14ac:dyDescent="0.2">
      <c r="A179" s="45"/>
      <c r="B179" t="e">
        <f t="shared" si="32"/>
        <v>#NUM!</v>
      </c>
      <c r="C179" t="e">
        <f t="shared" si="33"/>
        <v>#NUM!</v>
      </c>
      <c r="D179" t="e">
        <f t="shared" si="34"/>
        <v>#NUM!</v>
      </c>
      <c r="E179" t="e">
        <f t="shared" si="35"/>
        <v>#NUM!</v>
      </c>
      <c r="H179" t="str">
        <f t="shared" si="20"/>
        <v>2024 data</v>
      </c>
      <c r="J179" t="e">
        <f t="shared" si="36"/>
        <v>#NUM!</v>
      </c>
      <c r="K179" t="e">
        <f t="shared" si="37"/>
        <v>#NUM!</v>
      </c>
      <c r="L179" t="e">
        <f t="shared" si="38"/>
        <v>#NUM!</v>
      </c>
      <c r="M179" t="e">
        <f t="shared" si="39"/>
        <v>#NUM!</v>
      </c>
      <c r="N179" s="11" t="e">
        <f t="shared" si="40"/>
        <v>#NUM!</v>
      </c>
    </row>
    <row r="180" spans="1:14" x14ac:dyDescent="0.2">
      <c r="A180" s="45"/>
      <c r="B180" t="e">
        <f t="shared" si="32"/>
        <v>#NUM!</v>
      </c>
      <c r="C180" t="e">
        <f t="shared" si="33"/>
        <v>#NUM!</v>
      </c>
      <c r="D180" t="e">
        <f t="shared" si="34"/>
        <v>#NUM!</v>
      </c>
      <c r="E180" t="e">
        <f t="shared" si="35"/>
        <v>#NUM!</v>
      </c>
      <c r="H180" t="str">
        <f t="shared" si="20"/>
        <v>2024 data</v>
      </c>
      <c r="J180" t="e">
        <f t="shared" si="36"/>
        <v>#NUM!</v>
      </c>
      <c r="K180" t="e">
        <f t="shared" si="37"/>
        <v>#NUM!</v>
      </c>
      <c r="L180" t="e">
        <f t="shared" si="38"/>
        <v>#NUM!</v>
      </c>
      <c r="M180" t="e">
        <f t="shared" si="39"/>
        <v>#NUM!</v>
      </c>
      <c r="N180" s="11" t="e">
        <f t="shared" si="40"/>
        <v>#NUM!</v>
      </c>
    </row>
    <row r="181" spans="1:14" x14ac:dyDescent="0.2">
      <c r="A181" s="45"/>
      <c r="B181" t="e">
        <f t="shared" si="32"/>
        <v>#NUM!</v>
      </c>
      <c r="C181" t="e">
        <f t="shared" si="33"/>
        <v>#NUM!</v>
      </c>
      <c r="D181" t="e">
        <f t="shared" si="34"/>
        <v>#NUM!</v>
      </c>
      <c r="E181" t="e">
        <f t="shared" si="35"/>
        <v>#NUM!</v>
      </c>
      <c r="H181" t="str">
        <f t="shared" si="20"/>
        <v>2024 data</v>
      </c>
      <c r="J181" t="e">
        <f t="shared" si="36"/>
        <v>#NUM!</v>
      </c>
      <c r="K181" t="e">
        <f t="shared" si="37"/>
        <v>#NUM!</v>
      </c>
      <c r="L181" t="e">
        <f t="shared" si="38"/>
        <v>#NUM!</v>
      </c>
      <c r="M181" t="e">
        <f t="shared" si="39"/>
        <v>#NUM!</v>
      </c>
      <c r="N181" s="11" t="e">
        <f t="shared" si="40"/>
        <v>#NUM!</v>
      </c>
    </row>
    <row r="182" spans="1:14" x14ac:dyDescent="0.2">
      <c r="A182" s="45"/>
      <c r="B182" t="e">
        <f t="shared" si="32"/>
        <v>#NUM!</v>
      </c>
      <c r="C182" t="e">
        <f t="shared" si="33"/>
        <v>#NUM!</v>
      </c>
      <c r="D182" t="e">
        <f t="shared" si="34"/>
        <v>#NUM!</v>
      </c>
      <c r="H182" t="str">
        <f t="shared" si="20"/>
        <v>2024 data</v>
      </c>
      <c r="N182" s="11"/>
    </row>
    <row r="183" spans="1:14" x14ac:dyDescent="0.2">
      <c r="A183" s="45"/>
      <c r="B183" t="e">
        <f t="shared" si="32"/>
        <v>#NUM!</v>
      </c>
      <c r="C183" t="e">
        <f t="shared" si="33"/>
        <v>#NUM!</v>
      </c>
      <c r="D183" t="e">
        <f t="shared" si="34"/>
        <v>#NUM!</v>
      </c>
      <c r="H183" t="str">
        <f t="shared" si="20"/>
        <v>2024 data</v>
      </c>
      <c r="N183" s="11"/>
    </row>
    <row r="184" spans="1:14" x14ac:dyDescent="0.2">
      <c r="A184" s="45"/>
      <c r="C184" t="e">
        <f t="shared" ref="C184:C192" si="41">EXP(2.2117+(2.6929*LN(A184)))</f>
        <v>#NUM!</v>
      </c>
      <c r="D184" t="e">
        <f t="shared" ref="D184:D192" si="42">EXP(4.0616+(1.7009*LN(A184)))+EXP(3.2137+(2.1382*LN(A184)))+EXP(3.3788+(1.7503*LN(A184)))</f>
        <v>#NUM!</v>
      </c>
      <c r="H184" t="str">
        <f t="shared" si="20"/>
        <v>2024 data</v>
      </c>
      <c r="N184" s="11"/>
    </row>
    <row r="185" spans="1:14" x14ac:dyDescent="0.2">
      <c r="A185" s="45"/>
      <c r="C185" t="e">
        <f t="shared" si="41"/>
        <v>#NUM!</v>
      </c>
      <c r="D185" t="e">
        <f t="shared" si="42"/>
        <v>#NUM!</v>
      </c>
      <c r="H185" t="str">
        <f t="shared" si="20"/>
        <v>2024 data</v>
      </c>
      <c r="N185" s="11"/>
    </row>
    <row r="186" spans="1:14" x14ac:dyDescent="0.2">
      <c r="A186" s="45"/>
      <c r="C186" t="e">
        <f t="shared" si="41"/>
        <v>#NUM!</v>
      </c>
      <c r="D186" t="e">
        <f t="shared" si="42"/>
        <v>#NUM!</v>
      </c>
      <c r="H186" t="str">
        <f t="shared" si="20"/>
        <v>2024 data</v>
      </c>
      <c r="N186" s="11"/>
    </row>
    <row r="187" spans="1:14" x14ac:dyDescent="0.2">
      <c r="A187" s="45"/>
      <c r="C187" t="e">
        <f t="shared" si="41"/>
        <v>#NUM!</v>
      </c>
      <c r="D187" t="e">
        <f t="shared" si="42"/>
        <v>#NUM!</v>
      </c>
      <c r="H187" t="str">
        <f t="shared" si="20"/>
        <v>2024 data</v>
      </c>
      <c r="N187" s="11"/>
    </row>
    <row r="188" spans="1:14" x14ac:dyDescent="0.2">
      <c r="A188" s="45"/>
      <c r="B188" t="e">
        <f t="shared" si="32"/>
        <v>#NUM!</v>
      </c>
      <c r="C188" t="e">
        <f t="shared" si="41"/>
        <v>#NUM!</v>
      </c>
      <c r="D188" t="e">
        <f t="shared" si="42"/>
        <v>#NUM!</v>
      </c>
      <c r="H188" t="str">
        <f t="shared" si="20"/>
        <v>2024 data</v>
      </c>
      <c r="N188" s="11"/>
    </row>
    <row r="189" spans="1:14" x14ac:dyDescent="0.2">
      <c r="A189" s="45"/>
      <c r="B189" t="e">
        <f t="shared" ref="B189:B194" si="43">EXP(2.902625+(2.4818*LN(A189)))+EXP(4.841987+(2.3323*LN(A189)))</f>
        <v>#NUM!</v>
      </c>
      <c r="C189" t="e">
        <f t="shared" si="41"/>
        <v>#NUM!</v>
      </c>
      <c r="D189" t="e">
        <f t="shared" si="42"/>
        <v>#NUM!</v>
      </c>
      <c r="H189" t="str">
        <f t="shared" si="20"/>
        <v>2024 data</v>
      </c>
      <c r="N189" s="11"/>
    </row>
    <row r="190" spans="1:14" x14ac:dyDescent="0.2">
      <c r="A190" s="45"/>
      <c r="B190" t="e">
        <f t="shared" si="43"/>
        <v>#NUM!</v>
      </c>
      <c r="C190" t="e">
        <f t="shared" si="41"/>
        <v>#NUM!</v>
      </c>
      <c r="D190" t="e">
        <f t="shared" si="42"/>
        <v>#NUM!</v>
      </c>
      <c r="H190" t="str">
        <f t="shared" si="20"/>
        <v>2024 data</v>
      </c>
      <c r="N190" s="11"/>
    </row>
    <row r="191" spans="1:14" x14ac:dyDescent="0.2">
      <c r="A191" s="45"/>
      <c r="B191" t="e">
        <f t="shared" si="43"/>
        <v>#NUM!</v>
      </c>
      <c r="C191" t="e">
        <f t="shared" si="41"/>
        <v>#NUM!</v>
      </c>
      <c r="D191" t="e">
        <f t="shared" si="42"/>
        <v>#NUM!</v>
      </c>
      <c r="H191" t="str">
        <f t="shared" si="20"/>
        <v>2024 data</v>
      </c>
      <c r="N191" s="11"/>
    </row>
    <row r="192" spans="1:14" x14ac:dyDescent="0.2">
      <c r="A192" s="45"/>
      <c r="B192" t="e">
        <f t="shared" si="43"/>
        <v>#NUM!</v>
      </c>
      <c r="C192" t="e">
        <f t="shared" si="41"/>
        <v>#NUM!</v>
      </c>
      <c r="D192" t="e">
        <f t="shared" si="42"/>
        <v>#NUM!</v>
      </c>
      <c r="H192" t="str">
        <f t="shared" si="20"/>
        <v>2024 data</v>
      </c>
      <c r="N192" s="11"/>
    </row>
    <row r="193" spans="1:15" x14ac:dyDescent="0.2">
      <c r="A193" s="45"/>
      <c r="B193" t="e">
        <f t="shared" si="43"/>
        <v>#NUM!</v>
      </c>
      <c r="N193" s="11"/>
    </row>
    <row r="194" spans="1:15" x14ac:dyDescent="0.2">
      <c r="A194" s="45"/>
      <c r="B194" t="e">
        <f t="shared" si="43"/>
        <v>#NUM!</v>
      </c>
      <c r="M194" t="s">
        <v>132</v>
      </c>
    </row>
    <row r="195" spans="1:15" x14ac:dyDescent="0.2">
      <c r="A195" s="21"/>
      <c r="M195" t="s">
        <v>135</v>
      </c>
    </row>
    <row r="196" spans="1:15" x14ac:dyDescent="0.2">
      <c r="M196" t="s">
        <v>140</v>
      </c>
      <c r="N196" s="13" t="s">
        <v>143</v>
      </c>
      <c r="O196" s="13"/>
    </row>
    <row r="197" spans="1:15" x14ac:dyDescent="0.2">
      <c r="B197" t="s">
        <v>28</v>
      </c>
      <c r="E197" t="e">
        <f>SUM(E25:E195)</f>
        <v>#NUM!</v>
      </c>
      <c r="J197" s="14" t="e">
        <f>SUM(J25:J195)</f>
        <v>#NUM!</v>
      </c>
      <c r="K197" s="14" t="e">
        <f>SUM(K25:K195)</f>
        <v>#NUM!</v>
      </c>
      <c r="L197" s="14" t="e">
        <f>SUM(L25:L195)</f>
        <v>#NUM!</v>
      </c>
      <c r="M197" s="14" t="e">
        <f>SUM(M25:M192)</f>
        <v>#NUM!</v>
      </c>
      <c r="N197" s="11" t="e">
        <f>SUM(N25:N195)</f>
        <v>#NUM!</v>
      </c>
      <c r="O197" t="s">
        <v>10</v>
      </c>
    </row>
    <row r="198" spans="1:15" x14ac:dyDescent="0.2">
      <c r="B198" t="s">
        <v>29</v>
      </c>
      <c r="E198" t="e">
        <f>E197/0.8</f>
        <v>#NUM!</v>
      </c>
      <c r="M198" s="8" t="e">
        <f>M197/0.8</f>
        <v>#NUM!</v>
      </c>
      <c r="N198" s="11" t="e">
        <f>N197/0.8</f>
        <v>#NUM!</v>
      </c>
      <c r="O198" t="s">
        <v>145</v>
      </c>
    </row>
    <row r="201" spans="1:15" x14ac:dyDescent="0.2">
      <c r="D201" t="s">
        <v>30</v>
      </c>
      <c r="I201" s="13" t="s">
        <v>144</v>
      </c>
      <c r="J201" s="13"/>
      <c r="K201" s="13"/>
      <c r="L201" s="13"/>
      <c r="M201" s="13"/>
      <c r="N201" s="11" t="e">
        <f>N198+(N20/0.4)</f>
        <v>#NUM!</v>
      </c>
    </row>
    <row r="202" spans="1:15" x14ac:dyDescent="0.2">
      <c r="D202" t="e">
        <f>H19+E198</f>
        <v>#NUM!</v>
      </c>
      <c r="I202" s="51" t="s">
        <v>188</v>
      </c>
      <c r="J202" s="13"/>
      <c r="K202" s="13"/>
      <c r="L202" s="13"/>
      <c r="M202" s="13"/>
      <c r="N202" s="52" t="e">
        <f>N201/2.471</f>
        <v>#NUM!</v>
      </c>
    </row>
    <row r="204" spans="1:15" x14ac:dyDescent="0.2">
      <c r="C204" s="2" t="s">
        <v>33</v>
      </c>
    </row>
    <row r="207" spans="1:15" x14ac:dyDescent="0.2">
      <c r="A207" s="1" t="s">
        <v>18</v>
      </c>
      <c r="C207" t="s">
        <v>98</v>
      </c>
      <c r="G207" t="str">
        <f xml:space="preserve"> "2*((0.0602*DBH)-.7068)"</f>
        <v>2*((0.0602*DBH)-.7068)</v>
      </c>
      <c r="K207">
        <v>15</v>
      </c>
      <c r="L207">
        <f>2*(((0.578*K207)-4.4108)/10)</f>
        <v>0.85183999999999993</v>
      </c>
    </row>
    <row r="208" spans="1:15" x14ac:dyDescent="0.2">
      <c r="C208" t="s">
        <v>0</v>
      </c>
      <c r="K208">
        <v>20</v>
      </c>
      <c r="L208">
        <f>2*(((0.578*K208)-4.4108)/10)</f>
        <v>1.4298399999999998</v>
      </c>
    </row>
    <row r="209" spans="1:12" x14ac:dyDescent="0.2">
      <c r="C209" t="s">
        <v>1</v>
      </c>
      <c r="K209">
        <v>25</v>
      </c>
      <c r="L209">
        <f>2*(((0.578*K209)-4.4108)/10)</f>
        <v>2.0078399999999998</v>
      </c>
    </row>
    <row r="210" spans="1:12" x14ac:dyDescent="0.2">
      <c r="B210" s="2" t="s">
        <v>31</v>
      </c>
      <c r="K210">
        <v>30</v>
      </c>
      <c r="L210">
        <f>2*(((0.578*K210)-4.4108)/10)</f>
        <v>2.5858400000000001</v>
      </c>
    </row>
    <row r="211" spans="1:12" x14ac:dyDescent="0.2">
      <c r="B211" s="2" t="s">
        <v>32</v>
      </c>
      <c r="C211" t="s">
        <v>3</v>
      </c>
      <c r="H211" t="s">
        <v>4</v>
      </c>
      <c r="K211">
        <v>35</v>
      </c>
      <c r="L211">
        <f>2*(((0.578*K211)-4.4108)/10)</f>
        <v>3.1638399999999995</v>
      </c>
    </row>
    <row r="212" spans="1:12" x14ac:dyDescent="0.2">
      <c r="A212" t="s">
        <v>5</v>
      </c>
      <c r="B212" t="s">
        <v>6</v>
      </c>
      <c r="C212" t="s">
        <v>7</v>
      </c>
      <c r="D212" t="s">
        <v>8</v>
      </c>
      <c r="E212" t="s">
        <v>9</v>
      </c>
      <c r="F212" t="s">
        <v>10</v>
      </c>
      <c r="G212" t="s">
        <v>11</v>
      </c>
      <c r="H212" t="s">
        <v>12</v>
      </c>
    </row>
    <row r="213" spans="1:12" x14ac:dyDescent="0.2">
      <c r="A213" t="s">
        <v>13</v>
      </c>
      <c r="B213">
        <f>B14-(2*((0.0602*B14)-0.7068))</f>
        <v>14.6076</v>
      </c>
      <c r="C213">
        <f>EXP(2.902625+(2.4818*LN(B213)))+EXP(4.841987+(2.3323*LN(B213)))</f>
        <v>80069.62459491365</v>
      </c>
      <c r="D213">
        <f>EXP(2.2117+(2.6929*LN(B213)))</f>
        <v>12491.757346658062</v>
      </c>
      <c r="E213">
        <f>EXP(4.0616+(1.7009*LN(B213)))+EXP(3.2137+(2.1382*LN(B213)))+EXP(3.3788+(1.7503*LN(B213)))</f>
        <v>16448.147895708102</v>
      </c>
      <c r="F213">
        <f>C213+D213+E213</f>
        <v>109009.52983727981</v>
      </c>
      <c r="G213">
        <f>G14</f>
        <v>8</v>
      </c>
      <c r="H213">
        <f>(F213*G213)/1000000</f>
        <v>0.87207623869823847</v>
      </c>
    </row>
    <row r="214" spans="1:12" x14ac:dyDescent="0.2">
      <c r="A214" t="s">
        <v>14</v>
      </c>
      <c r="B214">
        <f>B15-(2*((0.0602*B15)-0.7068))</f>
        <v>23.403600000000001</v>
      </c>
      <c r="C214">
        <f>EXP(2.902625+(2.4818*LN(B214)))+EXP(4.841987+(2.3323*LN(B214)))</f>
        <v>243482.13677450031</v>
      </c>
      <c r="D214">
        <f>EXP(2.2117+(2.6929*LN(B214)))</f>
        <v>44449.860166003236</v>
      </c>
      <c r="E214">
        <f>EXP(4.0616+(1.7009*LN(B214)))+EXP(3.2137+(2.1382*LN(B214)))+EXP(3.3788+(1.7503*LN(B214)))</f>
        <v>40760.226112114011</v>
      </c>
      <c r="F214">
        <f>C214+D214+E214</f>
        <v>328692.22305261757</v>
      </c>
      <c r="G214">
        <f>G15</f>
        <v>12</v>
      </c>
      <c r="H214">
        <f>(F214*G214)/1000000</f>
        <v>3.9443066766314105</v>
      </c>
    </row>
    <row r="215" spans="1:12" x14ac:dyDescent="0.2">
      <c r="A215" t="s">
        <v>15</v>
      </c>
      <c r="B215">
        <f>B16-(2*((0.0602*B16)-0.7068))</f>
        <v>32.199600000000004</v>
      </c>
      <c r="C215">
        <f>EXP(2.902625+(2.4818*LN(B215)))+EXP(4.841987+(2.3323*LN(B215)))</f>
        <v>517134.74161009619</v>
      </c>
      <c r="D215">
        <f>EXP(2.2117+(2.6929*LN(B215)))</f>
        <v>104958.99275758512</v>
      </c>
      <c r="E215">
        <f>EXP(4.0616+(1.7009*LN(B215)))+EXP(3.2137+(2.1382*LN(B215)))+EXP(3.3788+(1.7503*LN(B215)))</f>
        <v>75759.679233423114</v>
      </c>
      <c r="F215">
        <f>C215+D215+E215</f>
        <v>697853.4136011044</v>
      </c>
      <c r="G215">
        <f>G16</f>
        <v>20</v>
      </c>
      <c r="H215">
        <f>(F215*G215)/1000000</f>
        <v>13.957068272022088</v>
      </c>
    </row>
    <row r="216" spans="1:12" x14ac:dyDescent="0.2">
      <c r="A216" t="s">
        <v>16</v>
      </c>
      <c r="B216">
        <f>B17-(2*((0.0602*B17)-0.7068))</f>
        <v>40.995600000000003</v>
      </c>
      <c r="C216">
        <f>EXP(2.902625+(2.4818*LN(B216)))+EXP(4.841987+(2.3323*LN(B216)))</f>
        <v>914802.79175955243</v>
      </c>
      <c r="D216">
        <f>EXP(2.2117+(2.6929*LN(B216)))</f>
        <v>201126.47314121207</v>
      </c>
      <c r="E216">
        <f>EXP(4.0616+(1.7009*LN(B216)))+EXP(3.2137+(2.1382*LN(B216)))+EXP(3.3788+(1.7503*LN(B216)))</f>
        <v>121476.00348257142</v>
      </c>
      <c r="F216">
        <f>C216+D216+E216</f>
        <v>1237405.2683833358</v>
      </c>
      <c r="G216">
        <f>G17</f>
        <v>20</v>
      </c>
      <c r="H216">
        <f>(F216*G216)/1000000</f>
        <v>24.748105367666714</v>
      </c>
    </row>
    <row r="217" spans="1:12" x14ac:dyDescent="0.2">
      <c r="C217" t="s">
        <v>78</v>
      </c>
      <c r="H217">
        <f>SUM(H213:H216)</f>
        <v>43.521556555018449</v>
      </c>
    </row>
    <row r="218" spans="1:12" x14ac:dyDescent="0.2">
      <c r="C218" t="s">
        <v>79</v>
      </c>
      <c r="H218">
        <f>H217/0.4</f>
        <v>108.80389138754612</v>
      </c>
    </row>
    <row r="221" spans="1:12" x14ac:dyDescent="0.2">
      <c r="B221" t="s">
        <v>3</v>
      </c>
      <c r="E221" t="s">
        <v>4</v>
      </c>
      <c r="G221" t="s">
        <v>99</v>
      </c>
    </row>
    <row r="222" spans="1:12" x14ac:dyDescent="0.2">
      <c r="A222" t="s">
        <v>17</v>
      </c>
      <c r="B222" t="s">
        <v>7</v>
      </c>
      <c r="C222" t="s">
        <v>8</v>
      </c>
      <c r="D222" t="s">
        <v>9</v>
      </c>
      <c r="E222" t="s">
        <v>12</v>
      </c>
      <c r="G222" t="s">
        <v>100</v>
      </c>
    </row>
    <row r="223" spans="1:12" x14ac:dyDescent="0.2">
      <c r="A223">
        <f t="shared" ref="A223:A254" si="44">A25-(2*((0.0602*A25)-0.7068))</f>
        <v>58.059840000000008</v>
      </c>
      <c r="B223">
        <f t="shared" ref="B223:B254" si="45">EXP(2.902625+(2.4818*LN(A223)))+EXP(4.841987+(2.3323*LN(A223)))</f>
        <v>2081851.6371363865</v>
      </c>
      <c r="C223">
        <f t="shared" ref="C223:C254" si="46">EXP(2.2117+(2.6929*LN(A223)))</f>
        <v>513417.11363344273</v>
      </c>
      <c r="D223">
        <f t="shared" ref="D223:D254" si="47">EXP(4.0616+(1.7009*LN(A223)))+EXP(3.2137+(2.1382*LN(A223)))+EXP(3.3788+(1.7503*LN(A223)))</f>
        <v>240922.82200408788</v>
      </c>
      <c r="E223">
        <f>(B223+C223+D223)/1000000</f>
        <v>2.8361915727739171</v>
      </c>
      <c r="G223">
        <f t="shared" ref="G223:G254" si="48">(2*((0.0602*A25)-0.7068))</f>
        <v>6.3401600000000009</v>
      </c>
    </row>
    <row r="224" spans="1:12" x14ac:dyDescent="0.2">
      <c r="A224">
        <f t="shared" si="44"/>
        <v>57.092279999999995</v>
      </c>
      <c r="B224">
        <f t="shared" si="45"/>
        <v>2000783.0864005201</v>
      </c>
      <c r="C224">
        <f t="shared" si="46"/>
        <v>490700.33132741373</v>
      </c>
      <c r="D224">
        <f t="shared" si="47"/>
        <v>233059.06809342155</v>
      </c>
      <c r="E224">
        <f t="shared" ref="E224:E287" si="49">(B224+C224+D224)/1000000</f>
        <v>2.7245424858213552</v>
      </c>
      <c r="G224">
        <f t="shared" si="48"/>
        <v>6.2077199999999992</v>
      </c>
    </row>
    <row r="225" spans="1:7" x14ac:dyDescent="0.2">
      <c r="A225">
        <f t="shared" si="44"/>
        <v>55.24512</v>
      </c>
      <c r="B225">
        <f t="shared" si="45"/>
        <v>1851154.0571480754</v>
      </c>
      <c r="C225">
        <f t="shared" si="46"/>
        <v>449109.67001384421</v>
      </c>
      <c r="D225">
        <f t="shared" si="47"/>
        <v>218411.72237257575</v>
      </c>
      <c r="E225">
        <f t="shared" si="49"/>
        <v>2.5186754495344954</v>
      </c>
      <c r="G225">
        <f t="shared" si="48"/>
        <v>5.9548800000000002</v>
      </c>
    </row>
    <row r="226" spans="1:7" x14ac:dyDescent="0.2">
      <c r="A226">
        <f t="shared" si="44"/>
        <v>55.157160000000005</v>
      </c>
      <c r="B226">
        <f t="shared" si="45"/>
        <v>1844196.021556909</v>
      </c>
      <c r="C226">
        <f t="shared" si="46"/>
        <v>447186.6736860745</v>
      </c>
      <c r="D226">
        <f t="shared" si="47"/>
        <v>217726.18099740375</v>
      </c>
      <c r="E226">
        <f t="shared" si="49"/>
        <v>2.5091088762403873</v>
      </c>
      <c r="G226">
        <f t="shared" si="48"/>
        <v>5.9428400000000003</v>
      </c>
    </row>
    <row r="227" spans="1:7" x14ac:dyDescent="0.2">
      <c r="A227">
        <f t="shared" si="44"/>
        <v>58.587600000000002</v>
      </c>
      <c r="B227">
        <f t="shared" si="45"/>
        <v>2126856.3522536736</v>
      </c>
      <c r="C227">
        <f t="shared" si="46"/>
        <v>526081.58037398988</v>
      </c>
      <c r="D227">
        <f t="shared" si="47"/>
        <v>245267.62401273262</v>
      </c>
      <c r="E227">
        <f t="shared" si="49"/>
        <v>2.8982055566403959</v>
      </c>
      <c r="G227">
        <f t="shared" si="48"/>
        <v>6.4123999999999999</v>
      </c>
    </row>
    <row r="228" spans="1:7" x14ac:dyDescent="0.2">
      <c r="A228">
        <f t="shared" si="44"/>
        <v>48.296279999999996</v>
      </c>
      <c r="B228">
        <f t="shared" si="45"/>
        <v>1347364.2146173094</v>
      </c>
      <c r="C228">
        <f t="shared" si="46"/>
        <v>312708.91044646269</v>
      </c>
      <c r="D228">
        <f t="shared" si="47"/>
        <v>167595.33745695412</v>
      </c>
      <c r="E228">
        <f t="shared" si="49"/>
        <v>1.8276684625207262</v>
      </c>
      <c r="G228">
        <f t="shared" si="48"/>
        <v>5.0037199999999995</v>
      </c>
    </row>
    <row r="229" spans="1:7" x14ac:dyDescent="0.2">
      <c r="A229">
        <f t="shared" si="44"/>
        <v>58.147800000000004</v>
      </c>
      <c r="B229">
        <f t="shared" si="45"/>
        <v>2089313.8318085785</v>
      </c>
      <c r="C229">
        <f t="shared" si="46"/>
        <v>515514.39507458889</v>
      </c>
      <c r="D229">
        <f t="shared" si="47"/>
        <v>241644.23539175518</v>
      </c>
      <c r="E229">
        <f t="shared" si="49"/>
        <v>2.8464724622749227</v>
      </c>
      <c r="G229">
        <f t="shared" si="48"/>
        <v>6.3521999999999998</v>
      </c>
    </row>
    <row r="230" spans="1:7" x14ac:dyDescent="0.2">
      <c r="A230">
        <f t="shared" si="44"/>
        <v>60.346800000000002</v>
      </c>
      <c r="B230">
        <f t="shared" si="45"/>
        <v>2280904.0257758126</v>
      </c>
      <c r="C230">
        <f t="shared" si="46"/>
        <v>569708.79508781724</v>
      </c>
      <c r="D230">
        <f t="shared" si="47"/>
        <v>260033.33416589891</v>
      </c>
      <c r="E230">
        <f t="shared" si="49"/>
        <v>3.1106461550295288</v>
      </c>
      <c r="G230">
        <f t="shared" si="48"/>
        <v>6.6531999999999991</v>
      </c>
    </row>
    <row r="231" spans="1:7" x14ac:dyDescent="0.2">
      <c r="A231">
        <f t="shared" si="44"/>
        <v>48.120360000000005</v>
      </c>
      <c r="B231">
        <f t="shared" si="45"/>
        <v>1335796.6732820189</v>
      </c>
      <c r="C231">
        <f t="shared" si="46"/>
        <v>309651.01902982418</v>
      </c>
      <c r="D231">
        <f t="shared" si="47"/>
        <v>166396.56502246807</v>
      </c>
      <c r="E231">
        <f t="shared" si="49"/>
        <v>1.811844257334311</v>
      </c>
      <c r="G231">
        <f t="shared" si="48"/>
        <v>4.9796399999999998</v>
      </c>
    </row>
    <row r="232" spans="1:7" x14ac:dyDescent="0.2">
      <c r="A232">
        <f t="shared" si="44"/>
        <v>59.643120000000003</v>
      </c>
      <c r="B232">
        <f t="shared" si="45"/>
        <v>2218538.1492486261</v>
      </c>
      <c r="C232">
        <f t="shared" si="46"/>
        <v>551995.55738649017</v>
      </c>
      <c r="D232">
        <f t="shared" si="47"/>
        <v>254074.78020213079</v>
      </c>
      <c r="E232">
        <f t="shared" si="49"/>
        <v>3.0246084868372467</v>
      </c>
      <c r="G232">
        <f t="shared" si="48"/>
        <v>6.5568800000000005</v>
      </c>
    </row>
    <row r="233" spans="1:7" x14ac:dyDescent="0.2">
      <c r="A233">
        <f t="shared" si="44"/>
        <v>45.745440000000002</v>
      </c>
      <c r="B233">
        <f t="shared" si="45"/>
        <v>1185236.2174590912</v>
      </c>
      <c r="C233">
        <f t="shared" si="46"/>
        <v>270196.50119190034</v>
      </c>
      <c r="D233">
        <f t="shared" si="47"/>
        <v>150636.28304928893</v>
      </c>
      <c r="E233">
        <f t="shared" si="49"/>
        <v>1.6060690017002806</v>
      </c>
      <c r="G233">
        <f t="shared" si="48"/>
        <v>4.65456</v>
      </c>
    </row>
    <row r="234" spans="1:7" x14ac:dyDescent="0.2">
      <c r="A234">
        <f t="shared" si="44"/>
        <v>40.116</v>
      </c>
      <c r="B234">
        <f t="shared" si="45"/>
        <v>869113.18347791862</v>
      </c>
      <c r="C234">
        <f t="shared" si="46"/>
        <v>189715.63842381421</v>
      </c>
      <c r="D234">
        <f t="shared" si="47"/>
        <v>116420.75327856255</v>
      </c>
      <c r="E234">
        <f t="shared" si="49"/>
        <v>1.1752495751802954</v>
      </c>
      <c r="G234">
        <f t="shared" si="48"/>
        <v>3.8840000000000003</v>
      </c>
    </row>
    <row r="235" spans="1:7" x14ac:dyDescent="0.2">
      <c r="A235">
        <f t="shared" si="44"/>
        <v>54.453479999999999</v>
      </c>
      <c r="B235">
        <f t="shared" si="45"/>
        <v>1789075.6121418402</v>
      </c>
      <c r="C235">
        <f t="shared" si="46"/>
        <v>431988.86343242438</v>
      </c>
      <c r="D235">
        <f t="shared" si="47"/>
        <v>212280.94201386266</v>
      </c>
      <c r="E235">
        <f t="shared" si="49"/>
        <v>2.4333454175881268</v>
      </c>
      <c r="G235">
        <f t="shared" si="48"/>
        <v>5.8465199999999999</v>
      </c>
    </row>
    <row r="236" spans="1:7" x14ac:dyDescent="0.2">
      <c r="A236">
        <f t="shared" si="44"/>
        <v>54.629400000000004</v>
      </c>
      <c r="B236">
        <f t="shared" si="45"/>
        <v>1802765.1931960392</v>
      </c>
      <c r="C236">
        <f t="shared" si="46"/>
        <v>435757.3695986552</v>
      </c>
      <c r="D236">
        <f t="shared" si="47"/>
        <v>213635.737250151</v>
      </c>
      <c r="E236">
        <f t="shared" si="49"/>
        <v>2.4521583000448453</v>
      </c>
      <c r="G236">
        <f t="shared" si="48"/>
        <v>5.8705999999999996</v>
      </c>
    </row>
    <row r="237" spans="1:7" x14ac:dyDescent="0.2">
      <c r="A237">
        <f t="shared" si="44"/>
        <v>47.152799999999999</v>
      </c>
      <c r="B237">
        <f t="shared" si="45"/>
        <v>1273201.8963939492</v>
      </c>
      <c r="C237">
        <f t="shared" si="46"/>
        <v>293168.57563341589</v>
      </c>
      <c r="D237">
        <f t="shared" si="47"/>
        <v>159880.61836247443</v>
      </c>
      <c r="E237">
        <f t="shared" si="49"/>
        <v>1.7262510903898396</v>
      </c>
      <c r="G237">
        <f t="shared" si="48"/>
        <v>4.8472</v>
      </c>
    </row>
    <row r="238" spans="1:7" x14ac:dyDescent="0.2">
      <c r="A238">
        <f t="shared" si="44"/>
        <v>45.833399999999997</v>
      </c>
      <c r="B238">
        <f t="shared" si="45"/>
        <v>1190627.7232257458</v>
      </c>
      <c r="C238">
        <f t="shared" si="46"/>
        <v>271597.84255342773</v>
      </c>
      <c r="D238">
        <f t="shared" si="47"/>
        <v>151205.95343217111</v>
      </c>
      <c r="E238">
        <f t="shared" si="49"/>
        <v>1.6134315192113446</v>
      </c>
      <c r="G238">
        <f t="shared" si="48"/>
        <v>4.6665999999999999</v>
      </c>
    </row>
    <row r="239" spans="1:7" x14ac:dyDescent="0.2">
      <c r="A239">
        <f t="shared" si="44"/>
        <v>55.333079999999995</v>
      </c>
      <c r="B239">
        <f t="shared" si="45"/>
        <v>1858127.229991297</v>
      </c>
      <c r="C239">
        <f t="shared" si="46"/>
        <v>451037.85657057719</v>
      </c>
      <c r="D239">
        <f t="shared" si="47"/>
        <v>219098.34983396649</v>
      </c>
      <c r="E239">
        <f t="shared" si="49"/>
        <v>2.5282634363958407</v>
      </c>
      <c r="G239">
        <f t="shared" si="48"/>
        <v>5.9669199999999991</v>
      </c>
    </row>
    <row r="240" spans="1:7" x14ac:dyDescent="0.2">
      <c r="A240">
        <f t="shared" si="44"/>
        <v>57.444120000000005</v>
      </c>
      <c r="B240">
        <f t="shared" si="45"/>
        <v>2030047.4531381195</v>
      </c>
      <c r="C240">
        <f t="shared" si="46"/>
        <v>498886.24509110756</v>
      </c>
      <c r="D240">
        <f t="shared" si="47"/>
        <v>235903.38827848819</v>
      </c>
      <c r="E240">
        <f t="shared" si="49"/>
        <v>2.7648370865077152</v>
      </c>
      <c r="G240">
        <f t="shared" si="48"/>
        <v>6.2558800000000003</v>
      </c>
    </row>
    <row r="241" spans="1:7" x14ac:dyDescent="0.2">
      <c r="A241">
        <f t="shared" si="44"/>
        <v>47.240760000000002</v>
      </c>
      <c r="B241">
        <f t="shared" si="45"/>
        <v>1278820.7275895209</v>
      </c>
      <c r="C241">
        <f t="shared" si="46"/>
        <v>294643.60571507737</v>
      </c>
      <c r="D241">
        <f t="shared" si="47"/>
        <v>160467.57260113303</v>
      </c>
      <c r="E241">
        <f t="shared" si="49"/>
        <v>1.7339319059057312</v>
      </c>
      <c r="G241">
        <f t="shared" si="48"/>
        <v>4.8592399999999998</v>
      </c>
    </row>
    <row r="242" spans="1:7" x14ac:dyDescent="0.2">
      <c r="A242">
        <f t="shared" si="44"/>
        <v>54.365520000000004</v>
      </c>
      <c r="B242">
        <f t="shared" si="45"/>
        <v>1782253.4117940632</v>
      </c>
      <c r="C242">
        <f t="shared" si="46"/>
        <v>430112.3210961016</v>
      </c>
      <c r="D242">
        <f t="shared" si="47"/>
        <v>211605.17275739281</v>
      </c>
      <c r="E242">
        <f t="shared" si="49"/>
        <v>2.4239709056475576</v>
      </c>
      <c r="G242">
        <f t="shared" si="48"/>
        <v>5.8344800000000001</v>
      </c>
    </row>
    <row r="243" spans="1:7" x14ac:dyDescent="0.2">
      <c r="A243">
        <f t="shared" si="44"/>
        <v>57.620039999999996</v>
      </c>
      <c r="B243">
        <f t="shared" si="45"/>
        <v>2044771.7385130927</v>
      </c>
      <c r="C243">
        <f t="shared" si="46"/>
        <v>503011.1744348529</v>
      </c>
      <c r="D243">
        <f t="shared" si="47"/>
        <v>237332.07350616553</v>
      </c>
      <c r="E243">
        <f t="shared" si="49"/>
        <v>2.7851149864541114</v>
      </c>
      <c r="G243">
        <f t="shared" si="48"/>
        <v>6.27996</v>
      </c>
    </row>
    <row r="244" spans="1:7" x14ac:dyDescent="0.2">
      <c r="A244">
        <f t="shared" si="44"/>
        <v>57.092279999999995</v>
      </c>
      <c r="B244">
        <f t="shared" si="45"/>
        <v>2000783.0864005201</v>
      </c>
      <c r="C244">
        <f t="shared" si="46"/>
        <v>490700.33132741373</v>
      </c>
      <c r="D244">
        <f t="shared" si="47"/>
        <v>233059.06809342155</v>
      </c>
      <c r="E244">
        <f t="shared" si="49"/>
        <v>2.7245424858213552</v>
      </c>
      <c r="G244">
        <f t="shared" si="48"/>
        <v>6.2077199999999992</v>
      </c>
    </row>
    <row r="245" spans="1:7" x14ac:dyDescent="0.2">
      <c r="A245">
        <f t="shared" si="44"/>
        <v>53.046120000000002</v>
      </c>
      <c r="B245">
        <f t="shared" si="45"/>
        <v>1681721.1587143296</v>
      </c>
      <c r="C245">
        <f t="shared" si="46"/>
        <v>402576.89703193109</v>
      </c>
      <c r="D245">
        <f t="shared" si="47"/>
        <v>201598.86033307912</v>
      </c>
      <c r="E245">
        <f t="shared" si="49"/>
        <v>2.2858969160793396</v>
      </c>
      <c r="G245">
        <f t="shared" si="48"/>
        <v>5.65388</v>
      </c>
    </row>
    <row r="246" spans="1:7" x14ac:dyDescent="0.2">
      <c r="A246">
        <f t="shared" si="44"/>
        <v>47.240760000000002</v>
      </c>
      <c r="B246">
        <f t="shared" si="45"/>
        <v>1278820.7275895209</v>
      </c>
      <c r="C246">
        <f t="shared" si="46"/>
        <v>294643.60571507737</v>
      </c>
      <c r="D246">
        <f t="shared" si="47"/>
        <v>160467.57260113303</v>
      </c>
      <c r="E246">
        <f t="shared" si="49"/>
        <v>1.7339319059057312</v>
      </c>
      <c r="G246">
        <f t="shared" si="48"/>
        <v>4.8592399999999998</v>
      </c>
    </row>
    <row r="247" spans="1:7" x14ac:dyDescent="0.2">
      <c r="A247">
        <f t="shared" si="44"/>
        <v>52.518360000000001</v>
      </c>
      <c r="B247">
        <f t="shared" si="45"/>
        <v>1642449.4803967457</v>
      </c>
      <c r="C247">
        <f t="shared" si="46"/>
        <v>391881.73051383562</v>
      </c>
      <c r="D247">
        <f t="shared" si="47"/>
        <v>197664.67696338674</v>
      </c>
      <c r="E247">
        <f t="shared" si="49"/>
        <v>2.2319958878739681</v>
      </c>
      <c r="G247">
        <f t="shared" si="48"/>
        <v>5.5816400000000002</v>
      </c>
    </row>
    <row r="248" spans="1:7" x14ac:dyDescent="0.2">
      <c r="A248">
        <f t="shared" si="44"/>
        <v>50.759160000000001</v>
      </c>
      <c r="B248">
        <f t="shared" si="45"/>
        <v>1515395.8609552388</v>
      </c>
      <c r="C248">
        <f t="shared" si="46"/>
        <v>357527.04928685119</v>
      </c>
      <c r="D248">
        <f t="shared" si="47"/>
        <v>184832.56748902184</v>
      </c>
      <c r="E248">
        <f t="shared" si="49"/>
        <v>2.0577554777311118</v>
      </c>
      <c r="G248">
        <f t="shared" si="48"/>
        <v>5.34084</v>
      </c>
    </row>
    <row r="249" spans="1:7" x14ac:dyDescent="0.2">
      <c r="A249">
        <f t="shared" si="44"/>
        <v>47.504639999999995</v>
      </c>
      <c r="B249">
        <f t="shared" si="45"/>
        <v>1295763.0085879671</v>
      </c>
      <c r="C249">
        <f t="shared" si="46"/>
        <v>299096.66062888817</v>
      </c>
      <c r="D249">
        <f t="shared" si="47"/>
        <v>162234.91995934481</v>
      </c>
      <c r="E249">
        <f t="shared" si="49"/>
        <v>1.7570945891762004</v>
      </c>
      <c r="G249">
        <f t="shared" si="48"/>
        <v>4.8953600000000002</v>
      </c>
    </row>
    <row r="250" spans="1:7" x14ac:dyDescent="0.2">
      <c r="A250">
        <f t="shared" si="44"/>
        <v>57.707999999999998</v>
      </c>
      <c r="B250">
        <f t="shared" si="45"/>
        <v>2052156.9369672304</v>
      </c>
      <c r="C250">
        <f t="shared" si="46"/>
        <v>505081.65202195628</v>
      </c>
      <c r="D250">
        <f t="shared" si="47"/>
        <v>238048.04761023648</v>
      </c>
      <c r="E250">
        <f t="shared" si="49"/>
        <v>2.7952866365994229</v>
      </c>
      <c r="G250">
        <f t="shared" si="48"/>
        <v>6.2919999999999998</v>
      </c>
    </row>
    <row r="251" spans="1:7" x14ac:dyDescent="0.2">
      <c r="A251">
        <f t="shared" si="44"/>
        <v>65.008679999999998</v>
      </c>
      <c r="B251">
        <f t="shared" si="45"/>
        <v>2719556.401913139</v>
      </c>
      <c r="C251">
        <f t="shared" si="46"/>
        <v>696112.84571112494</v>
      </c>
      <c r="D251">
        <f t="shared" si="47"/>
        <v>301271.36167582043</v>
      </c>
      <c r="E251">
        <f t="shared" si="49"/>
        <v>3.7169406093000843</v>
      </c>
      <c r="G251">
        <f t="shared" si="48"/>
        <v>7.2913199999999998</v>
      </c>
    </row>
    <row r="252" spans="1:7" x14ac:dyDescent="0.2">
      <c r="A252">
        <f t="shared" si="44"/>
        <v>51.638760000000005</v>
      </c>
      <c r="B252">
        <f t="shared" si="45"/>
        <v>1578184.3602756169</v>
      </c>
      <c r="C252">
        <f t="shared" si="46"/>
        <v>374456.73907287413</v>
      </c>
      <c r="D252">
        <f t="shared" si="47"/>
        <v>191194.438889757</v>
      </c>
      <c r="E252">
        <f t="shared" si="49"/>
        <v>2.1438355382382479</v>
      </c>
      <c r="G252">
        <f t="shared" si="48"/>
        <v>5.4612400000000001</v>
      </c>
    </row>
    <row r="253" spans="1:7" x14ac:dyDescent="0.2">
      <c r="A253">
        <f t="shared" si="44"/>
        <v>56.212679999999999</v>
      </c>
      <c r="B253">
        <f t="shared" si="45"/>
        <v>1928693.4515455826</v>
      </c>
      <c r="C253">
        <f t="shared" si="46"/>
        <v>470606.44275623496</v>
      </c>
      <c r="D253">
        <f t="shared" si="47"/>
        <v>226024.37218020533</v>
      </c>
      <c r="E253">
        <f t="shared" si="49"/>
        <v>2.6253242664820231</v>
      </c>
      <c r="G253">
        <f t="shared" si="48"/>
        <v>6.0873199999999992</v>
      </c>
    </row>
    <row r="254" spans="1:7" x14ac:dyDescent="0.2">
      <c r="A254">
        <f t="shared" si="44"/>
        <v>69.142799999999994</v>
      </c>
      <c r="B254">
        <f t="shared" si="45"/>
        <v>3146277.1029407517</v>
      </c>
      <c r="C254">
        <f t="shared" si="46"/>
        <v>821833.2374992274</v>
      </c>
      <c r="D254">
        <f t="shared" si="47"/>
        <v>340408.27955322951</v>
      </c>
      <c r="E254">
        <f t="shared" si="49"/>
        <v>4.3085186199932091</v>
      </c>
      <c r="G254">
        <f t="shared" si="48"/>
        <v>7.8571999999999997</v>
      </c>
    </row>
    <row r="255" spans="1:7" x14ac:dyDescent="0.2">
      <c r="A255">
        <f t="shared" ref="A255:A286" si="50">A57-(2*((0.0602*A57)-0.7068))</f>
        <v>50.495279999999994</v>
      </c>
      <c r="B255">
        <f t="shared" ref="B255:B286" si="51">EXP(2.902625+(2.4818*LN(A255)))+EXP(4.841987+(2.3323*LN(A255)))</f>
        <v>1496845.8658439242</v>
      </c>
      <c r="C255">
        <f t="shared" ref="C255:C286" si="52">EXP(2.2117+(2.6929*LN(A255)))</f>
        <v>352543.85071085533</v>
      </c>
      <c r="D255">
        <f t="shared" ref="D255:D286" si="53">EXP(4.0616+(1.7009*LN(A255)))+EXP(3.2137+(2.1382*LN(A255)))+EXP(3.3788+(1.7503*LN(A255)))</f>
        <v>182945.12876497747</v>
      </c>
      <c r="E255">
        <f t="shared" si="49"/>
        <v>2.0323348453197569</v>
      </c>
      <c r="G255">
        <f t="shared" ref="G255:G286" si="54">(2*((0.0602*A57)-0.7068))</f>
        <v>5.3047199999999997</v>
      </c>
    </row>
    <row r="256" spans="1:7" x14ac:dyDescent="0.2">
      <c r="A256">
        <f t="shared" si="50"/>
        <v>47.328720000000004</v>
      </c>
      <c r="B256">
        <f t="shared" si="51"/>
        <v>1284453.8501812285</v>
      </c>
      <c r="C256">
        <f t="shared" si="52"/>
        <v>296123.29257131182</v>
      </c>
      <c r="D256">
        <f t="shared" si="53"/>
        <v>161055.60757466644</v>
      </c>
      <c r="E256">
        <f t="shared" si="49"/>
        <v>1.7416327503272067</v>
      </c>
      <c r="G256">
        <f t="shared" si="54"/>
        <v>4.8712800000000005</v>
      </c>
    </row>
    <row r="257" spans="1:7" x14ac:dyDescent="0.2">
      <c r="A257">
        <f t="shared" si="50"/>
        <v>56.476559999999999</v>
      </c>
      <c r="B257">
        <f t="shared" si="51"/>
        <v>1950159.9850181493</v>
      </c>
      <c r="C257">
        <f t="shared" si="52"/>
        <v>476579.19352333865</v>
      </c>
      <c r="D257">
        <f t="shared" si="53"/>
        <v>228123.36754376011</v>
      </c>
      <c r="E257">
        <f t="shared" si="49"/>
        <v>2.6548625460852482</v>
      </c>
      <c r="G257">
        <f t="shared" si="54"/>
        <v>6.1234400000000004</v>
      </c>
    </row>
    <row r="258" spans="1:7" x14ac:dyDescent="0.2">
      <c r="A258">
        <f t="shared" si="50"/>
        <v>50.055479999999996</v>
      </c>
      <c r="B258">
        <f t="shared" si="51"/>
        <v>1466221.9883951345</v>
      </c>
      <c r="C258">
        <f t="shared" si="52"/>
        <v>344335.97685365239</v>
      </c>
      <c r="D258">
        <f t="shared" si="53"/>
        <v>179821.05480175116</v>
      </c>
      <c r="E258">
        <f t="shared" si="49"/>
        <v>1.990379020050538</v>
      </c>
      <c r="G258">
        <f t="shared" si="54"/>
        <v>5.2445199999999996</v>
      </c>
    </row>
    <row r="259" spans="1:7" x14ac:dyDescent="0.2">
      <c r="A259">
        <f t="shared" si="50"/>
        <v>47.768520000000002</v>
      </c>
      <c r="B259">
        <f t="shared" si="51"/>
        <v>1312834.1753419894</v>
      </c>
      <c r="C259">
        <f t="shared" si="52"/>
        <v>303591.78856845479</v>
      </c>
      <c r="D259">
        <f t="shared" si="53"/>
        <v>164011.99550463681</v>
      </c>
      <c r="E259">
        <f t="shared" si="49"/>
        <v>1.780437959415081</v>
      </c>
      <c r="G259">
        <f t="shared" si="54"/>
        <v>4.9314800000000005</v>
      </c>
    </row>
    <row r="260" spans="1:7" x14ac:dyDescent="0.2">
      <c r="A260">
        <f t="shared" si="50"/>
        <v>58.939440000000005</v>
      </c>
      <c r="B260">
        <f t="shared" si="51"/>
        <v>2157168.7385893622</v>
      </c>
      <c r="C260">
        <f t="shared" si="52"/>
        <v>534632.60001458775</v>
      </c>
      <c r="D260">
        <f t="shared" si="53"/>
        <v>248185.924464421</v>
      </c>
      <c r="E260">
        <f t="shared" si="49"/>
        <v>2.939987263068371</v>
      </c>
      <c r="G260">
        <f t="shared" si="54"/>
        <v>6.4605600000000001</v>
      </c>
    </row>
    <row r="261" spans="1:7" x14ac:dyDescent="0.2">
      <c r="A261">
        <f t="shared" si="50"/>
        <v>78.466560000000001</v>
      </c>
      <c r="B261">
        <f t="shared" si="51"/>
        <v>4243182.8446012102</v>
      </c>
      <c r="C261">
        <f t="shared" si="52"/>
        <v>1155381.2120368944</v>
      </c>
      <c r="D261">
        <f t="shared" si="53"/>
        <v>437565.63131643122</v>
      </c>
      <c r="E261">
        <f t="shared" si="49"/>
        <v>5.8361296879545357</v>
      </c>
      <c r="G261">
        <f t="shared" si="54"/>
        <v>9.1334399999999984</v>
      </c>
    </row>
    <row r="262" spans="1:7" x14ac:dyDescent="0.2">
      <c r="A262">
        <f t="shared" si="50"/>
        <v>49.351799999999997</v>
      </c>
      <c r="B262">
        <f t="shared" si="51"/>
        <v>1417982.4057909087</v>
      </c>
      <c r="C262">
        <f t="shared" si="52"/>
        <v>331455.13140036771</v>
      </c>
      <c r="D262">
        <f t="shared" si="53"/>
        <v>174878.82899562648</v>
      </c>
      <c r="E262">
        <f t="shared" si="49"/>
        <v>1.9243163661869029</v>
      </c>
      <c r="G262">
        <f t="shared" si="54"/>
        <v>5.1482000000000001</v>
      </c>
    </row>
    <row r="263" spans="1:7" x14ac:dyDescent="0.2">
      <c r="A263">
        <f t="shared" si="50"/>
        <v>45.92136</v>
      </c>
      <c r="B263">
        <f t="shared" si="51"/>
        <v>1196033.3626413168</v>
      </c>
      <c r="C263">
        <f t="shared" si="52"/>
        <v>273003.74411726097</v>
      </c>
      <c r="D263">
        <f t="shared" si="53"/>
        <v>151776.70362122898</v>
      </c>
      <c r="E263">
        <f t="shared" si="49"/>
        <v>1.6208138103798067</v>
      </c>
      <c r="G263">
        <f t="shared" si="54"/>
        <v>4.6786399999999997</v>
      </c>
    </row>
    <row r="264" spans="1:7" x14ac:dyDescent="0.2">
      <c r="A264">
        <f t="shared" si="50"/>
        <v>46.800960000000003</v>
      </c>
      <c r="B264">
        <f t="shared" si="51"/>
        <v>1250869.2899453174</v>
      </c>
      <c r="C264">
        <f t="shared" si="52"/>
        <v>287314.90280798863</v>
      </c>
      <c r="D264">
        <f t="shared" si="53"/>
        <v>157543.60759252196</v>
      </c>
      <c r="E264">
        <f t="shared" si="49"/>
        <v>1.695727800345828</v>
      </c>
      <c r="G264">
        <f t="shared" si="54"/>
        <v>4.7990399999999998</v>
      </c>
    </row>
    <row r="265" spans="1:7" x14ac:dyDescent="0.2">
      <c r="A265">
        <f t="shared" si="50"/>
        <v>59.0274</v>
      </c>
      <c r="B265">
        <f t="shared" si="51"/>
        <v>2164785.5688041821</v>
      </c>
      <c r="C265">
        <f t="shared" si="52"/>
        <v>536783.91168329108</v>
      </c>
      <c r="D265">
        <f t="shared" si="53"/>
        <v>248918.22083979726</v>
      </c>
      <c r="E265">
        <f t="shared" si="49"/>
        <v>2.9504877013272703</v>
      </c>
      <c r="G265">
        <f t="shared" si="54"/>
        <v>6.4725999999999999</v>
      </c>
    </row>
    <row r="266" spans="1:7" x14ac:dyDescent="0.2">
      <c r="A266">
        <f t="shared" si="50"/>
        <v>61.930079999999997</v>
      </c>
      <c r="B266">
        <f t="shared" si="51"/>
        <v>2424892.8534474787</v>
      </c>
      <c r="C266">
        <f t="shared" si="52"/>
        <v>610859.08138600283</v>
      </c>
      <c r="D266">
        <f t="shared" si="53"/>
        <v>273695.07062899543</v>
      </c>
      <c r="E266">
        <f t="shared" si="49"/>
        <v>3.3094470054624772</v>
      </c>
      <c r="G266">
        <f t="shared" si="54"/>
        <v>6.8699199999999996</v>
      </c>
    </row>
    <row r="267" spans="1:7" x14ac:dyDescent="0.2">
      <c r="A267">
        <f t="shared" si="50"/>
        <v>46.097279999999998</v>
      </c>
      <c r="B267">
        <f t="shared" si="51"/>
        <v>1206887.0821945085</v>
      </c>
      <c r="C267">
        <f t="shared" si="52"/>
        <v>275829.25209706469</v>
      </c>
      <c r="D267">
        <f t="shared" si="53"/>
        <v>152921.44364931714</v>
      </c>
      <c r="E267">
        <f t="shared" si="49"/>
        <v>1.6356377779408904</v>
      </c>
      <c r="G267">
        <f t="shared" si="54"/>
        <v>4.7027199999999993</v>
      </c>
    </row>
    <row r="268" spans="1:7" x14ac:dyDescent="0.2">
      <c r="A268">
        <f t="shared" si="50"/>
        <v>46.273200000000003</v>
      </c>
      <c r="B268">
        <f t="shared" si="51"/>
        <v>1217797.4555510269</v>
      </c>
      <c r="C268">
        <f t="shared" si="52"/>
        <v>278673.07358615712</v>
      </c>
      <c r="D268">
        <f t="shared" si="53"/>
        <v>154070.5035967108</v>
      </c>
      <c r="E268">
        <f t="shared" si="49"/>
        <v>1.6505410327338947</v>
      </c>
      <c r="G268">
        <f t="shared" si="54"/>
        <v>4.7267999999999999</v>
      </c>
    </row>
    <row r="269" spans="1:7" x14ac:dyDescent="0.2">
      <c r="A269">
        <f t="shared" si="50"/>
        <v>51.550800000000002</v>
      </c>
      <c r="B269">
        <f t="shared" si="51"/>
        <v>1571839.2149302145</v>
      </c>
      <c r="C269">
        <f t="shared" si="52"/>
        <v>372741.57799046626</v>
      </c>
      <c r="D269">
        <f t="shared" si="53"/>
        <v>190553.37622158855</v>
      </c>
      <c r="E269">
        <f t="shared" si="49"/>
        <v>2.1351341691422689</v>
      </c>
      <c r="G269">
        <f t="shared" si="54"/>
        <v>5.4492000000000003</v>
      </c>
    </row>
    <row r="270" spans="1:7" x14ac:dyDescent="0.2">
      <c r="A270">
        <f t="shared" si="50"/>
        <v>56.828400000000002</v>
      </c>
      <c r="B270">
        <f t="shared" si="51"/>
        <v>1978995.7168223751</v>
      </c>
      <c r="C270">
        <f t="shared" si="52"/>
        <v>484616.66940514551</v>
      </c>
      <c r="D270">
        <f t="shared" si="53"/>
        <v>230937.24508278054</v>
      </c>
      <c r="E270">
        <f t="shared" si="49"/>
        <v>2.6945496313103012</v>
      </c>
      <c r="G270">
        <f t="shared" si="54"/>
        <v>6.1715999999999998</v>
      </c>
    </row>
    <row r="271" spans="1:7" x14ac:dyDescent="0.2">
      <c r="A271">
        <f t="shared" si="50"/>
        <v>53.31</v>
      </c>
      <c r="B271">
        <f t="shared" si="51"/>
        <v>1701558.1992468862</v>
      </c>
      <c r="C271">
        <f t="shared" si="52"/>
        <v>407992.52549148729</v>
      </c>
      <c r="D271">
        <f t="shared" si="53"/>
        <v>203580.59345936452</v>
      </c>
      <c r="E271">
        <f t="shared" si="49"/>
        <v>2.3131313181977378</v>
      </c>
      <c r="G271">
        <f t="shared" si="54"/>
        <v>5.6899999999999995</v>
      </c>
    </row>
    <row r="272" spans="1:7" x14ac:dyDescent="0.2">
      <c r="A272">
        <f t="shared" si="50"/>
        <v>57.707999999999998</v>
      </c>
      <c r="B272">
        <f t="shared" si="51"/>
        <v>2052156.9369672304</v>
      </c>
      <c r="C272">
        <f t="shared" si="52"/>
        <v>505081.65202195628</v>
      </c>
      <c r="D272">
        <f t="shared" si="53"/>
        <v>238048.04761023648</v>
      </c>
      <c r="E272">
        <f t="shared" si="49"/>
        <v>2.7952866365994229</v>
      </c>
      <c r="G272">
        <f t="shared" si="54"/>
        <v>6.2919999999999998</v>
      </c>
    </row>
    <row r="273" spans="1:7" x14ac:dyDescent="0.2">
      <c r="A273">
        <f t="shared" si="50"/>
        <v>56.388599999999997</v>
      </c>
      <c r="B273">
        <f t="shared" si="51"/>
        <v>1942989.2250593475</v>
      </c>
      <c r="C273">
        <f t="shared" si="52"/>
        <v>474583.0140661145</v>
      </c>
      <c r="D273">
        <f t="shared" si="53"/>
        <v>227422.61558850159</v>
      </c>
      <c r="E273">
        <f t="shared" si="49"/>
        <v>2.6449948547139632</v>
      </c>
      <c r="G273">
        <f t="shared" si="54"/>
        <v>6.1113999999999997</v>
      </c>
    </row>
    <row r="274" spans="1:7" x14ac:dyDescent="0.2">
      <c r="A274">
        <f t="shared" si="50"/>
        <v>46.449120000000001</v>
      </c>
      <c r="B274">
        <f t="shared" si="51"/>
        <v>1228764.5619548447</v>
      </c>
      <c r="C274">
        <f t="shared" si="52"/>
        <v>281535.25698262872</v>
      </c>
      <c r="D274">
        <f t="shared" si="53"/>
        <v>155223.88392698666</v>
      </c>
      <c r="E274">
        <f t="shared" si="49"/>
        <v>1.6655237028644603</v>
      </c>
      <c r="G274">
        <f t="shared" si="54"/>
        <v>4.7508800000000004</v>
      </c>
    </row>
    <row r="275" spans="1:7" x14ac:dyDescent="0.2">
      <c r="A275">
        <f t="shared" si="50"/>
        <v>51.374879999999997</v>
      </c>
      <c r="B275">
        <f t="shared" si="51"/>
        <v>1559193.1861113706</v>
      </c>
      <c r="C275">
        <f t="shared" si="52"/>
        <v>369326.091558168</v>
      </c>
      <c r="D275">
        <f t="shared" si="53"/>
        <v>189274.50164958791</v>
      </c>
      <c r="E275">
        <f t="shared" si="49"/>
        <v>2.1177937793191268</v>
      </c>
      <c r="G275">
        <f t="shared" si="54"/>
        <v>5.4251199999999997</v>
      </c>
    </row>
    <row r="276" spans="1:7" x14ac:dyDescent="0.2">
      <c r="A276">
        <f t="shared" si="50"/>
        <v>61.226399999999998</v>
      </c>
      <c r="B276">
        <f t="shared" si="51"/>
        <v>2360269.2154883132</v>
      </c>
      <c r="C276">
        <f t="shared" si="52"/>
        <v>592347.27752400003</v>
      </c>
      <c r="D276">
        <f t="shared" si="53"/>
        <v>267579.58561839256</v>
      </c>
      <c r="E276">
        <f t="shared" si="49"/>
        <v>3.220196078630706</v>
      </c>
      <c r="G276">
        <f t="shared" si="54"/>
        <v>6.7735999999999992</v>
      </c>
    </row>
    <row r="277" spans="1:7" x14ac:dyDescent="0.2">
      <c r="A277">
        <f t="shared" si="50"/>
        <v>58.939440000000005</v>
      </c>
      <c r="B277">
        <f t="shared" si="51"/>
        <v>2157168.7385893622</v>
      </c>
      <c r="C277">
        <f t="shared" si="52"/>
        <v>534632.60001458775</v>
      </c>
      <c r="D277">
        <f t="shared" si="53"/>
        <v>248185.924464421</v>
      </c>
      <c r="E277">
        <f t="shared" si="49"/>
        <v>2.939987263068371</v>
      </c>
      <c r="G277">
        <f t="shared" si="54"/>
        <v>6.4605600000000001</v>
      </c>
    </row>
    <row r="278" spans="1:7" x14ac:dyDescent="0.2">
      <c r="A278">
        <f t="shared" si="50"/>
        <v>67.383600000000001</v>
      </c>
      <c r="B278">
        <f t="shared" si="51"/>
        <v>2960301.79214531</v>
      </c>
      <c r="C278">
        <f t="shared" si="52"/>
        <v>766730.49516090518</v>
      </c>
      <c r="D278">
        <f t="shared" si="53"/>
        <v>323458.88157599699</v>
      </c>
      <c r="E278">
        <f t="shared" si="49"/>
        <v>4.0504911688822123</v>
      </c>
      <c r="G278">
        <f t="shared" si="54"/>
        <v>7.6163999999999996</v>
      </c>
    </row>
    <row r="279" spans="1:7" x14ac:dyDescent="0.2">
      <c r="A279">
        <f t="shared" si="50"/>
        <v>57.707999999999998</v>
      </c>
      <c r="B279">
        <f t="shared" si="51"/>
        <v>2052156.9369672304</v>
      </c>
      <c r="C279">
        <f t="shared" si="52"/>
        <v>505081.65202195628</v>
      </c>
      <c r="D279">
        <f t="shared" si="53"/>
        <v>238048.04761023648</v>
      </c>
      <c r="E279">
        <f t="shared" si="49"/>
        <v>2.7952866365994229</v>
      </c>
      <c r="G279">
        <f t="shared" si="54"/>
        <v>6.2919999999999998</v>
      </c>
    </row>
    <row r="280" spans="1:7" x14ac:dyDescent="0.2">
      <c r="A280">
        <f t="shared" si="50"/>
        <v>53.7498</v>
      </c>
      <c r="B280">
        <f t="shared" si="51"/>
        <v>1734918.8567091494</v>
      </c>
      <c r="C280">
        <f t="shared" si="52"/>
        <v>417119.92141720036</v>
      </c>
      <c r="D280">
        <f t="shared" si="53"/>
        <v>206905.17853566189</v>
      </c>
      <c r="E280">
        <f t="shared" si="49"/>
        <v>2.3589439566620114</v>
      </c>
      <c r="G280">
        <f t="shared" si="54"/>
        <v>5.7501999999999995</v>
      </c>
    </row>
    <row r="281" spans="1:7" x14ac:dyDescent="0.2">
      <c r="A281">
        <f t="shared" si="50"/>
        <v>50.671199999999999</v>
      </c>
      <c r="B281">
        <f t="shared" si="51"/>
        <v>1509197.8683327704</v>
      </c>
      <c r="C281">
        <f t="shared" si="52"/>
        <v>355861.09650511853</v>
      </c>
      <c r="D281">
        <f t="shared" si="53"/>
        <v>184202.33824827772</v>
      </c>
      <c r="E281">
        <f t="shared" si="49"/>
        <v>2.0492613030861668</v>
      </c>
      <c r="G281">
        <f t="shared" si="54"/>
        <v>5.3288000000000002</v>
      </c>
    </row>
    <row r="282" spans="1:7" x14ac:dyDescent="0.2">
      <c r="A282">
        <f t="shared" si="50"/>
        <v>62.106000000000002</v>
      </c>
      <c r="B282">
        <f t="shared" si="51"/>
        <v>2441206.4670450403</v>
      </c>
      <c r="C282">
        <f t="shared" si="52"/>
        <v>615543.09882797475</v>
      </c>
      <c r="D282">
        <f t="shared" si="53"/>
        <v>275234.84632765583</v>
      </c>
      <c r="E282">
        <f t="shared" si="49"/>
        <v>3.3319844122006712</v>
      </c>
      <c r="G282">
        <f t="shared" si="54"/>
        <v>6.8939999999999992</v>
      </c>
    </row>
    <row r="283" spans="1:7" x14ac:dyDescent="0.2">
      <c r="A283">
        <f t="shared" si="50"/>
        <v>50.671199999999999</v>
      </c>
      <c r="B283">
        <f t="shared" si="51"/>
        <v>1509197.8683327704</v>
      </c>
      <c r="C283">
        <f t="shared" si="52"/>
        <v>355861.09650511853</v>
      </c>
      <c r="D283">
        <f t="shared" si="53"/>
        <v>184202.33824827772</v>
      </c>
      <c r="E283">
        <f t="shared" si="49"/>
        <v>2.0492613030861668</v>
      </c>
      <c r="G283">
        <f t="shared" si="54"/>
        <v>5.3288000000000002</v>
      </c>
    </row>
    <row r="284" spans="1:7" x14ac:dyDescent="0.2">
      <c r="A284">
        <f t="shared" si="50"/>
        <v>47.152799999999999</v>
      </c>
      <c r="B284">
        <f t="shared" si="51"/>
        <v>1273201.8963939492</v>
      </c>
      <c r="C284">
        <f t="shared" si="52"/>
        <v>293168.57563341589</v>
      </c>
      <c r="D284">
        <f t="shared" si="53"/>
        <v>159880.61836247443</v>
      </c>
      <c r="E284">
        <f t="shared" si="49"/>
        <v>1.7262510903898396</v>
      </c>
      <c r="G284">
        <f t="shared" si="54"/>
        <v>4.8472</v>
      </c>
    </row>
    <row r="285" spans="1:7" x14ac:dyDescent="0.2">
      <c r="A285">
        <f t="shared" si="50"/>
        <v>57.707999999999998</v>
      </c>
      <c r="B285">
        <f t="shared" si="51"/>
        <v>2052156.9369672304</v>
      </c>
      <c r="C285">
        <f t="shared" si="52"/>
        <v>505081.65202195628</v>
      </c>
      <c r="D285">
        <f t="shared" si="53"/>
        <v>238048.04761023648</v>
      </c>
      <c r="E285">
        <f t="shared" si="49"/>
        <v>2.7952866365994229</v>
      </c>
      <c r="G285">
        <f t="shared" si="54"/>
        <v>6.2919999999999998</v>
      </c>
    </row>
    <row r="286" spans="1:7" x14ac:dyDescent="0.2">
      <c r="A286">
        <f t="shared" si="50"/>
        <v>57.707999999999998</v>
      </c>
      <c r="B286">
        <f t="shared" si="51"/>
        <v>2052156.9369672304</v>
      </c>
      <c r="C286">
        <f t="shared" si="52"/>
        <v>505081.65202195628</v>
      </c>
      <c r="D286">
        <f t="shared" si="53"/>
        <v>238048.04761023648</v>
      </c>
      <c r="E286">
        <f t="shared" si="49"/>
        <v>2.7952866365994229</v>
      </c>
      <c r="G286">
        <f t="shared" si="54"/>
        <v>6.2919999999999998</v>
      </c>
    </row>
    <row r="287" spans="1:7" x14ac:dyDescent="0.2">
      <c r="A287">
        <f t="shared" ref="A287:A318" si="55">A89-(2*((0.0602*A89)-0.7068))</f>
        <v>47.152799999999999</v>
      </c>
      <c r="B287">
        <f t="shared" ref="B287:B318" si="56">EXP(2.902625+(2.4818*LN(A287)))+EXP(4.841987+(2.3323*LN(A287)))</f>
        <v>1273201.8963939492</v>
      </c>
      <c r="C287">
        <f t="shared" ref="C287:C318" si="57">EXP(2.2117+(2.6929*LN(A287)))</f>
        <v>293168.57563341589</v>
      </c>
      <c r="D287">
        <f t="shared" ref="D287:D318" si="58">EXP(4.0616+(1.7009*LN(A287)))+EXP(3.2137+(2.1382*LN(A287)))+EXP(3.3788+(1.7503*LN(A287)))</f>
        <v>159880.61836247443</v>
      </c>
      <c r="E287">
        <f t="shared" si="49"/>
        <v>1.7262510903898396</v>
      </c>
      <c r="G287">
        <f t="shared" ref="G287:G317" si="59">(2*((0.0602*A89)-0.7068))</f>
        <v>4.8472</v>
      </c>
    </row>
    <row r="288" spans="1:7" x14ac:dyDescent="0.2">
      <c r="A288">
        <f t="shared" si="55"/>
        <v>52.430399999999999</v>
      </c>
      <c r="B288">
        <f t="shared" si="56"/>
        <v>1635956.257694535</v>
      </c>
      <c r="C288">
        <f t="shared" si="57"/>
        <v>390116.77638123353</v>
      </c>
      <c r="D288">
        <f t="shared" si="58"/>
        <v>197012.77497602173</v>
      </c>
      <c r="E288">
        <f t="shared" ref="E288:E351" si="60">(B288+C288+D288)/1000000</f>
        <v>2.2230858090517902</v>
      </c>
      <c r="G288">
        <f t="shared" si="59"/>
        <v>5.5695999999999994</v>
      </c>
    </row>
    <row r="289" spans="1:11" x14ac:dyDescent="0.2">
      <c r="A289">
        <f t="shared" si="55"/>
        <v>48.911999999999999</v>
      </c>
      <c r="B289">
        <f t="shared" si="56"/>
        <v>1388304.9596132385</v>
      </c>
      <c r="C289">
        <f t="shared" si="57"/>
        <v>323560.79503204627</v>
      </c>
      <c r="D289">
        <f t="shared" si="58"/>
        <v>171825.10925401445</v>
      </c>
      <c r="E289">
        <f t="shared" si="60"/>
        <v>1.8836908638992991</v>
      </c>
      <c r="G289">
        <f t="shared" si="59"/>
        <v>5.0880000000000001</v>
      </c>
    </row>
    <row r="290" spans="1:11" x14ac:dyDescent="0.2">
      <c r="A290">
        <f t="shared" si="55"/>
        <v>68.263199999999998</v>
      </c>
      <c r="B290">
        <f t="shared" si="56"/>
        <v>3052471.2800177136</v>
      </c>
      <c r="C290">
        <f t="shared" si="57"/>
        <v>793981.37791783095</v>
      </c>
      <c r="D290">
        <f t="shared" si="58"/>
        <v>331878.84296834748</v>
      </c>
      <c r="E290">
        <f t="shared" si="60"/>
        <v>4.1783315009038917</v>
      </c>
      <c r="G290">
        <f t="shared" si="59"/>
        <v>7.7367999999999997</v>
      </c>
    </row>
    <row r="291" spans="1:11" x14ac:dyDescent="0.2">
      <c r="A291">
        <f t="shared" si="55"/>
        <v>55.069200000000002</v>
      </c>
      <c r="B291">
        <f t="shared" si="56"/>
        <v>1837253.1143518928</v>
      </c>
      <c r="C291">
        <f t="shared" si="57"/>
        <v>445268.8618599046</v>
      </c>
      <c r="D291">
        <f t="shared" si="58"/>
        <v>217041.72564940096</v>
      </c>
      <c r="E291">
        <f t="shared" si="60"/>
        <v>2.4995637018611987</v>
      </c>
      <c r="G291">
        <f t="shared" si="59"/>
        <v>5.9307999999999996</v>
      </c>
    </row>
    <row r="292" spans="1:11" x14ac:dyDescent="0.2">
      <c r="A292">
        <f t="shared" si="55"/>
        <v>61.666200000000003</v>
      </c>
      <c r="B292">
        <f t="shared" si="56"/>
        <v>2400540.8145205062</v>
      </c>
      <c r="C292">
        <f t="shared" si="57"/>
        <v>603875.17425573419</v>
      </c>
      <c r="D292">
        <f t="shared" si="58"/>
        <v>271393.58614847693</v>
      </c>
      <c r="E292">
        <f t="shared" si="60"/>
        <v>3.2758095749247178</v>
      </c>
      <c r="G292">
        <f t="shared" si="59"/>
        <v>6.8337999999999992</v>
      </c>
    </row>
    <row r="293" spans="1:11" x14ac:dyDescent="0.2">
      <c r="A293">
        <f t="shared" si="55"/>
        <v>56.828400000000002</v>
      </c>
      <c r="B293">
        <f t="shared" si="56"/>
        <v>1978995.7168223751</v>
      </c>
      <c r="C293">
        <f t="shared" si="57"/>
        <v>484616.66940514551</v>
      </c>
      <c r="D293">
        <f t="shared" si="58"/>
        <v>230937.24508278054</v>
      </c>
      <c r="E293">
        <f t="shared" si="60"/>
        <v>2.6945496313103012</v>
      </c>
      <c r="G293">
        <f t="shared" si="59"/>
        <v>6.1715999999999998</v>
      </c>
    </row>
    <row r="294" spans="1:11" x14ac:dyDescent="0.2">
      <c r="A294">
        <f t="shared" si="55"/>
        <v>45.393599999999999</v>
      </c>
      <c r="B294">
        <f t="shared" si="56"/>
        <v>1163811.3315290581</v>
      </c>
      <c r="C294">
        <f t="shared" si="57"/>
        <v>264636.61639964097</v>
      </c>
      <c r="D294">
        <f t="shared" si="58"/>
        <v>148368.39842339928</v>
      </c>
      <c r="E294">
        <f t="shared" si="60"/>
        <v>1.5768163463520983</v>
      </c>
      <c r="G294">
        <f t="shared" si="59"/>
        <v>4.6063999999999998</v>
      </c>
    </row>
    <row r="295" spans="1:11" x14ac:dyDescent="0.2">
      <c r="A295">
        <f t="shared" si="55"/>
        <v>56.388599999999997</v>
      </c>
      <c r="B295">
        <f t="shared" si="56"/>
        <v>1942989.2250593475</v>
      </c>
      <c r="C295">
        <f t="shared" si="57"/>
        <v>474583.0140661145</v>
      </c>
      <c r="D295">
        <f t="shared" si="58"/>
        <v>227422.61558850159</v>
      </c>
      <c r="E295">
        <f t="shared" si="60"/>
        <v>2.6449948547139632</v>
      </c>
      <c r="G295">
        <f t="shared" si="59"/>
        <v>6.1113999999999997</v>
      </c>
    </row>
    <row r="296" spans="1:11" x14ac:dyDescent="0.2">
      <c r="A296">
        <f t="shared" si="55"/>
        <v>57.707999999999998</v>
      </c>
      <c r="B296">
        <f t="shared" si="56"/>
        <v>2052156.9369672304</v>
      </c>
      <c r="C296">
        <f t="shared" si="57"/>
        <v>505081.65202195628</v>
      </c>
      <c r="D296">
        <f t="shared" si="58"/>
        <v>238048.04761023648</v>
      </c>
      <c r="E296">
        <f t="shared" si="60"/>
        <v>2.7952866365994229</v>
      </c>
      <c r="G296">
        <f t="shared" si="59"/>
        <v>6.2919999999999998</v>
      </c>
    </row>
    <row r="297" spans="1:11" x14ac:dyDescent="0.2">
      <c r="A297">
        <f t="shared" si="55"/>
        <v>58.587600000000002</v>
      </c>
      <c r="B297">
        <f t="shared" si="56"/>
        <v>2126856.3522536736</v>
      </c>
      <c r="C297">
        <f t="shared" si="57"/>
        <v>526081.58037398988</v>
      </c>
      <c r="D297">
        <f t="shared" si="58"/>
        <v>245267.62401273262</v>
      </c>
      <c r="E297">
        <f t="shared" si="60"/>
        <v>2.8982055566403959</v>
      </c>
      <c r="G297">
        <f t="shared" si="59"/>
        <v>6.4123999999999999</v>
      </c>
    </row>
    <row r="298" spans="1:11" x14ac:dyDescent="0.2">
      <c r="A298">
        <f t="shared" si="55"/>
        <v>48.472200000000001</v>
      </c>
      <c r="B298">
        <f t="shared" si="56"/>
        <v>1358989.387132633</v>
      </c>
      <c r="C298">
        <f t="shared" si="57"/>
        <v>315785.71635837562</v>
      </c>
      <c r="D298">
        <f t="shared" si="58"/>
        <v>168798.43563181467</v>
      </c>
      <c r="E298">
        <f t="shared" si="60"/>
        <v>1.8435735391228234</v>
      </c>
      <c r="G298">
        <f t="shared" si="59"/>
        <v>5.0278</v>
      </c>
      <c r="K298">
        <f>239-161</f>
        <v>78</v>
      </c>
    </row>
    <row r="299" spans="1:11" x14ac:dyDescent="0.2">
      <c r="A299">
        <f t="shared" si="55"/>
        <v>55.509</v>
      </c>
      <c r="B299">
        <f t="shared" si="56"/>
        <v>1872119.0228536907</v>
      </c>
      <c r="C299">
        <f t="shared" si="57"/>
        <v>454909.82326638838</v>
      </c>
      <c r="D299">
        <f t="shared" si="58"/>
        <v>220474.86325160015</v>
      </c>
      <c r="E299">
        <f t="shared" si="60"/>
        <v>2.547503709371679</v>
      </c>
      <c r="G299">
        <f t="shared" si="59"/>
        <v>5.9909999999999997</v>
      </c>
    </row>
    <row r="300" spans="1:11" x14ac:dyDescent="0.2">
      <c r="A300">
        <f t="shared" si="55"/>
        <v>52.870199999999997</v>
      </c>
      <c r="B300">
        <f t="shared" si="56"/>
        <v>1668571.0447185677</v>
      </c>
      <c r="C300">
        <f t="shared" si="57"/>
        <v>398991.71866191359</v>
      </c>
      <c r="D300">
        <f t="shared" si="58"/>
        <v>200283.12806502014</v>
      </c>
      <c r="E300">
        <f t="shared" si="60"/>
        <v>2.2678458914455017</v>
      </c>
      <c r="G300">
        <f t="shared" si="59"/>
        <v>5.6297999999999995</v>
      </c>
    </row>
    <row r="301" spans="1:11" x14ac:dyDescent="0.2">
      <c r="A301">
        <f t="shared" si="55"/>
        <v>48.911999999999999</v>
      </c>
      <c r="B301">
        <f t="shared" si="56"/>
        <v>1388304.9596132385</v>
      </c>
      <c r="C301">
        <f t="shared" si="57"/>
        <v>323560.79503204627</v>
      </c>
      <c r="D301">
        <f t="shared" si="58"/>
        <v>171825.10925401445</v>
      </c>
      <c r="E301">
        <f t="shared" si="60"/>
        <v>1.8836908638992991</v>
      </c>
      <c r="G301">
        <f t="shared" si="59"/>
        <v>5.0880000000000001</v>
      </c>
    </row>
    <row r="302" spans="1:11" x14ac:dyDescent="0.2">
      <c r="A302">
        <f t="shared" si="55"/>
        <v>1.4136</v>
      </c>
      <c r="B302">
        <f t="shared" si="56"/>
        <v>327.10965821557778</v>
      </c>
      <c r="C302">
        <f t="shared" si="57"/>
        <v>23.192279474220307</v>
      </c>
      <c r="D302">
        <f t="shared" si="58"/>
        <v>210.52177488513055</v>
      </c>
      <c r="E302">
        <f t="shared" si="60"/>
        <v>5.6082371257492865E-4</v>
      </c>
      <c r="G302">
        <f t="shared" si="59"/>
        <v>-1.4136</v>
      </c>
    </row>
    <row r="303" spans="1:11" x14ac:dyDescent="0.2">
      <c r="A303">
        <f t="shared" si="55"/>
        <v>1.4136</v>
      </c>
      <c r="B303">
        <f t="shared" si="56"/>
        <v>327.10965821557778</v>
      </c>
      <c r="C303">
        <f t="shared" si="57"/>
        <v>23.192279474220307</v>
      </c>
      <c r="D303">
        <f t="shared" si="58"/>
        <v>210.52177488513055</v>
      </c>
      <c r="E303">
        <f t="shared" si="60"/>
        <v>5.6082371257492865E-4</v>
      </c>
      <c r="G303">
        <f t="shared" si="59"/>
        <v>-1.4136</v>
      </c>
    </row>
    <row r="304" spans="1:11" x14ac:dyDescent="0.2">
      <c r="A304">
        <f t="shared" si="55"/>
        <v>1.4136</v>
      </c>
      <c r="B304">
        <f t="shared" si="56"/>
        <v>327.10965821557778</v>
      </c>
      <c r="C304">
        <f t="shared" si="57"/>
        <v>23.192279474220307</v>
      </c>
      <c r="D304">
        <f t="shared" si="58"/>
        <v>210.52177488513055</v>
      </c>
      <c r="E304">
        <f t="shared" si="60"/>
        <v>5.6082371257492865E-4</v>
      </c>
      <c r="G304">
        <f t="shared" si="59"/>
        <v>-1.4136</v>
      </c>
    </row>
    <row r="305" spans="1:7" x14ac:dyDescent="0.2">
      <c r="A305">
        <f t="shared" si="55"/>
        <v>1.4136</v>
      </c>
      <c r="B305">
        <f t="shared" si="56"/>
        <v>327.10965821557778</v>
      </c>
      <c r="C305">
        <f t="shared" si="57"/>
        <v>23.192279474220307</v>
      </c>
      <c r="D305">
        <f t="shared" si="58"/>
        <v>210.52177488513055</v>
      </c>
      <c r="E305">
        <f t="shared" si="60"/>
        <v>5.6082371257492865E-4</v>
      </c>
      <c r="G305">
        <f t="shared" si="59"/>
        <v>-1.4136</v>
      </c>
    </row>
    <row r="306" spans="1:7" x14ac:dyDescent="0.2">
      <c r="A306">
        <f t="shared" si="55"/>
        <v>1.4136</v>
      </c>
      <c r="B306">
        <f t="shared" si="56"/>
        <v>327.10965821557778</v>
      </c>
      <c r="C306">
        <f t="shared" si="57"/>
        <v>23.192279474220307</v>
      </c>
      <c r="D306">
        <f t="shared" si="58"/>
        <v>210.52177488513055</v>
      </c>
      <c r="E306">
        <f t="shared" si="60"/>
        <v>5.6082371257492865E-4</v>
      </c>
      <c r="G306">
        <f t="shared" si="59"/>
        <v>-1.4136</v>
      </c>
    </row>
    <row r="307" spans="1:7" x14ac:dyDescent="0.2">
      <c r="A307">
        <f t="shared" si="55"/>
        <v>1.4136</v>
      </c>
      <c r="B307">
        <f t="shared" si="56"/>
        <v>327.10965821557778</v>
      </c>
      <c r="C307">
        <f t="shared" si="57"/>
        <v>23.192279474220307</v>
      </c>
      <c r="D307">
        <f t="shared" si="58"/>
        <v>210.52177488513055</v>
      </c>
      <c r="E307">
        <f t="shared" si="60"/>
        <v>5.6082371257492865E-4</v>
      </c>
      <c r="G307">
        <f t="shared" si="59"/>
        <v>-1.4136</v>
      </c>
    </row>
    <row r="308" spans="1:7" x14ac:dyDescent="0.2">
      <c r="A308">
        <f t="shared" si="55"/>
        <v>1.4136</v>
      </c>
      <c r="B308">
        <f t="shared" si="56"/>
        <v>327.10965821557778</v>
      </c>
      <c r="C308">
        <f t="shared" si="57"/>
        <v>23.192279474220307</v>
      </c>
      <c r="D308">
        <f t="shared" si="58"/>
        <v>210.52177488513055</v>
      </c>
      <c r="E308">
        <f t="shared" si="60"/>
        <v>5.6082371257492865E-4</v>
      </c>
      <c r="G308">
        <f t="shared" si="59"/>
        <v>-1.4136</v>
      </c>
    </row>
    <row r="309" spans="1:7" x14ac:dyDescent="0.2">
      <c r="A309">
        <f t="shared" si="55"/>
        <v>1.4136</v>
      </c>
      <c r="B309">
        <f t="shared" si="56"/>
        <v>327.10965821557778</v>
      </c>
      <c r="C309">
        <f t="shared" si="57"/>
        <v>23.192279474220307</v>
      </c>
      <c r="D309">
        <f t="shared" si="58"/>
        <v>210.52177488513055</v>
      </c>
      <c r="E309">
        <f t="shared" si="60"/>
        <v>5.6082371257492865E-4</v>
      </c>
      <c r="G309">
        <f t="shared" si="59"/>
        <v>-1.4136</v>
      </c>
    </row>
    <row r="310" spans="1:7" x14ac:dyDescent="0.2">
      <c r="A310">
        <f t="shared" si="55"/>
        <v>1.4136</v>
      </c>
      <c r="B310">
        <f t="shared" si="56"/>
        <v>327.10965821557778</v>
      </c>
      <c r="C310">
        <f t="shared" si="57"/>
        <v>23.192279474220307</v>
      </c>
      <c r="D310">
        <f t="shared" si="58"/>
        <v>210.52177488513055</v>
      </c>
      <c r="E310">
        <f t="shared" si="60"/>
        <v>5.6082371257492865E-4</v>
      </c>
      <c r="G310">
        <f t="shared" si="59"/>
        <v>-1.4136</v>
      </c>
    </row>
    <row r="311" spans="1:7" x14ac:dyDescent="0.2">
      <c r="A311">
        <f t="shared" si="55"/>
        <v>1.4136</v>
      </c>
      <c r="B311">
        <f t="shared" si="56"/>
        <v>327.10965821557778</v>
      </c>
      <c r="C311">
        <f t="shared" si="57"/>
        <v>23.192279474220307</v>
      </c>
      <c r="D311">
        <f t="shared" si="58"/>
        <v>210.52177488513055</v>
      </c>
      <c r="E311">
        <f t="shared" si="60"/>
        <v>5.6082371257492865E-4</v>
      </c>
      <c r="G311">
        <f t="shared" si="59"/>
        <v>-1.4136</v>
      </c>
    </row>
    <row r="312" spans="1:7" x14ac:dyDescent="0.2">
      <c r="A312">
        <f t="shared" si="55"/>
        <v>1.4136</v>
      </c>
      <c r="B312">
        <f t="shared" si="56"/>
        <v>327.10965821557778</v>
      </c>
      <c r="C312">
        <f t="shared" si="57"/>
        <v>23.192279474220307</v>
      </c>
      <c r="D312">
        <f t="shared" si="58"/>
        <v>210.52177488513055</v>
      </c>
      <c r="E312">
        <f t="shared" si="60"/>
        <v>5.6082371257492865E-4</v>
      </c>
      <c r="G312">
        <f t="shared" si="59"/>
        <v>-1.4136</v>
      </c>
    </row>
    <row r="313" spans="1:7" x14ac:dyDescent="0.2">
      <c r="A313">
        <f t="shared" si="55"/>
        <v>1.4136</v>
      </c>
      <c r="B313">
        <f t="shared" si="56"/>
        <v>327.10965821557778</v>
      </c>
      <c r="C313">
        <f t="shared" si="57"/>
        <v>23.192279474220307</v>
      </c>
      <c r="D313">
        <f t="shared" si="58"/>
        <v>210.52177488513055</v>
      </c>
      <c r="E313">
        <f t="shared" si="60"/>
        <v>5.6082371257492865E-4</v>
      </c>
      <c r="G313">
        <f t="shared" si="59"/>
        <v>-1.4136</v>
      </c>
    </row>
    <row r="314" spans="1:7" x14ac:dyDescent="0.2">
      <c r="A314">
        <f t="shared" si="55"/>
        <v>1.4136</v>
      </c>
      <c r="B314">
        <f t="shared" si="56"/>
        <v>327.10965821557778</v>
      </c>
      <c r="C314">
        <f t="shared" si="57"/>
        <v>23.192279474220307</v>
      </c>
      <c r="D314">
        <f t="shared" si="58"/>
        <v>210.52177488513055</v>
      </c>
      <c r="E314">
        <f t="shared" si="60"/>
        <v>5.6082371257492865E-4</v>
      </c>
      <c r="G314">
        <f t="shared" si="59"/>
        <v>-1.4136</v>
      </c>
    </row>
    <row r="315" spans="1:7" x14ac:dyDescent="0.2">
      <c r="A315">
        <f t="shared" si="55"/>
        <v>1.4136</v>
      </c>
      <c r="B315">
        <f t="shared" si="56"/>
        <v>327.10965821557778</v>
      </c>
      <c r="C315">
        <f t="shared" si="57"/>
        <v>23.192279474220307</v>
      </c>
      <c r="D315">
        <f t="shared" si="58"/>
        <v>210.52177488513055</v>
      </c>
      <c r="E315">
        <f t="shared" si="60"/>
        <v>5.6082371257492865E-4</v>
      </c>
      <c r="G315">
        <f t="shared" si="59"/>
        <v>-1.4136</v>
      </c>
    </row>
    <row r="316" spans="1:7" x14ac:dyDescent="0.2">
      <c r="A316">
        <f t="shared" si="55"/>
        <v>1.4136</v>
      </c>
      <c r="B316">
        <f t="shared" si="56"/>
        <v>327.10965821557778</v>
      </c>
      <c r="C316">
        <f t="shared" si="57"/>
        <v>23.192279474220307</v>
      </c>
      <c r="D316">
        <f t="shared" si="58"/>
        <v>210.52177488513055</v>
      </c>
      <c r="E316">
        <f t="shared" si="60"/>
        <v>5.6082371257492865E-4</v>
      </c>
      <c r="G316">
        <f t="shared" si="59"/>
        <v>-1.4136</v>
      </c>
    </row>
    <row r="317" spans="1:7" x14ac:dyDescent="0.2">
      <c r="A317">
        <f t="shared" si="55"/>
        <v>1.4136</v>
      </c>
      <c r="B317">
        <f t="shared" si="56"/>
        <v>327.10965821557778</v>
      </c>
      <c r="C317">
        <f t="shared" si="57"/>
        <v>23.192279474220307</v>
      </c>
      <c r="D317">
        <f t="shared" si="58"/>
        <v>210.52177488513055</v>
      </c>
      <c r="E317">
        <f t="shared" si="60"/>
        <v>5.6082371257492865E-4</v>
      </c>
      <c r="G317">
        <f t="shared" si="59"/>
        <v>-1.4136</v>
      </c>
    </row>
    <row r="318" spans="1:7" x14ac:dyDescent="0.2">
      <c r="A318">
        <f t="shared" si="55"/>
        <v>1.4136</v>
      </c>
      <c r="B318">
        <f t="shared" si="56"/>
        <v>327.10965821557778</v>
      </c>
      <c r="C318">
        <f t="shared" si="57"/>
        <v>23.192279474220307</v>
      </c>
      <c r="D318">
        <f t="shared" si="58"/>
        <v>210.52177488513055</v>
      </c>
      <c r="E318">
        <f t="shared" si="60"/>
        <v>5.6082371257492865E-4</v>
      </c>
      <c r="G318">
        <f>(2*((0.0602*A142)-0.7068))</f>
        <v>-1.4136</v>
      </c>
    </row>
    <row r="319" spans="1:7" x14ac:dyDescent="0.2">
      <c r="A319">
        <f t="shared" ref="A319:A350" si="61">A121-(2*((0.0602*A121)-0.7068))</f>
        <v>1.4136</v>
      </c>
      <c r="B319">
        <f t="shared" ref="B319:B350" si="62">EXP(2.902625+(2.4818*LN(A319)))+EXP(4.841987+(2.3323*LN(A319)))</f>
        <v>327.10965821557778</v>
      </c>
      <c r="C319">
        <f t="shared" ref="C319:C350" si="63">EXP(2.2117+(2.6929*LN(A319)))</f>
        <v>23.192279474220307</v>
      </c>
      <c r="D319">
        <f t="shared" ref="D319:D350" si="64">EXP(4.0616+(1.7009*LN(A319)))+EXP(3.2137+(2.1382*LN(A319)))+EXP(3.3788+(1.7503*LN(A319)))</f>
        <v>210.52177488513055</v>
      </c>
      <c r="E319">
        <f t="shared" si="60"/>
        <v>5.6082371257492865E-4</v>
      </c>
      <c r="G319">
        <f>(2*((0.0602*A143)-0.7068))</f>
        <v>-1.4136</v>
      </c>
    </row>
    <row r="320" spans="1:7" x14ac:dyDescent="0.2">
      <c r="A320">
        <f t="shared" si="61"/>
        <v>1.4136</v>
      </c>
      <c r="B320">
        <f t="shared" si="62"/>
        <v>327.10965821557778</v>
      </c>
      <c r="C320">
        <f t="shared" si="63"/>
        <v>23.192279474220307</v>
      </c>
      <c r="D320">
        <f t="shared" si="64"/>
        <v>210.52177488513055</v>
      </c>
      <c r="E320">
        <f t="shared" si="60"/>
        <v>5.6082371257492865E-4</v>
      </c>
      <c r="G320">
        <f t="shared" ref="G320:G347" si="65">(2*((0.0602*A144)-0.7068))</f>
        <v>-1.4136</v>
      </c>
    </row>
    <row r="321" spans="1:7" x14ac:dyDescent="0.2">
      <c r="A321">
        <f t="shared" si="61"/>
        <v>1.4136</v>
      </c>
      <c r="B321">
        <f t="shared" si="62"/>
        <v>327.10965821557778</v>
      </c>
      <c r="C321">
        <f t="shared" si="63"/>
        <v>23.192279474220307</v>
      </c>
      <c r="D321">
        <f t="shared" si="64"/>
        <v>210.52177488513055</v>
      </c>
      <c r="E321">
        <f t="shared" si="60"/>
        <v>5.6082371257492865E-4</v>
      </c>
      <c r="G321">
        <f t="shared" si="65"/>
        <v>-1.4136</v>
      </c>
    </row>
    <row r="322" spans="1:7" x14ac:dyDescent="0.2">
      <c r="A322">
        <f t="shared" si="61"/>
        <v>1.4136</v>
      </c>
      <c r="B322">
        <f t="shared" si="62"/>
        <v>327.10965821557778</v>
      </c>
      <c r="C322">
        <f t="shared" si="63"/>
        <v>23.192279474220307</v>
      </c>
      <c r="D322">
        <f t="shared" si="64"/>
        <v>210.52177488513055</v>
      </c>
      <c r="E322">
        <f t="shared" si="60"/>
        <v>5.6082371257492865E-4</v>
      </c>
      <c r="G322">
        <f t="shared" si="65"/>
        <v>-1.4136</v>
      </c>
    </row>
    <row r="323" spans="1:7" x14ac:dyDescent="0.2">
      <c r="A323">
        <f t="shared" si="61"/>
        <v>1.4136</v>
      </c>
      <c r="B323">
        <f t="shared" si="62"/>
        <v>327.10965821557778</v>
      </c>
      <c r="C323">
        <f t="shared" si="63"/>
        <v>23.192279474220307</v>
      </c>
      <c r="D323">
        <f t="shared" si="64"/>
        <v>210.52177488513055</v>
      </c>
      <c r="E323">
        <f t="shared" si="60"/>
        <v>5.6082371257492865E-4</v>
      </c>
      <c r="G323">
        <f t="shared" si="65"/>
        <v>-1.4136</v>
      </c>
    </row>
    <row r="324" spans="1:7" x14ac:dyDescent="0.2">
      <c r="A324">
        <f t="shared" si="61"/>
        <v>1.4136</v>
      </c>
      <c r="B324">
        <f t="shared" si="62"/>
        <v>327.10965821557778</v>
      </c>
      <c r="C324">
        <f t="shared" si="63"/>
        <v>23.192279474220307</v>
      </c>
      <c r="D324">
        <f t="shared" si="64"/>
        <v>210.52177488513055</v>
      </c>
      <c r="E324">
        <f t="shared" si="60"/>
        <v>5.6082371257492865E-4</v>
      </c>
      <c r="G324">
        <f t="shared" si="65"/>
        <v>-1.4136</v>
      </c>
    </row>
    <row r="325" spans="1:7" x14ac:dyDescent="0.2">
      <c r="A325">
        <f t="shared" si="61"/>
        <v>1.4136</v>
      </c>
      <c r="B325">
        <f t="shared" si="62"/>
        <v>327.10965821557778</v>
      </c>
      <c r="C325">
        <f t="shared" si="63"/>
        <v>23.192279474220307</v>
      </c>
      <c r="D325">
        <f t="shared" si="64"/>
        <v>210.52177488513055</v>
      </c>
      <c r="E325">
        <f t="shared" si="60"/>
        <v>5.6082371257492865E-4</v>
      </c>
      <c r="G325">
        <f t="shared" si="65"/>
        <v>-1.4136</v>
      </c>
    </row>
    <row r="326" spans="1:7" x14ac:dyDescent="0.2">
      <c r="A326">
        <f t="shared" si="61"/>
        <v>1.4136</v>
      </c>
      <c r="B326">
        <f t="shared" si="62"/>
        <v>327.10965821557778</v>
      </c>
      <c r="C326">
        <f t="shared" si="63"/>
        <v>23.192279474220307</v>
      </c>
      <c r="D326">
        <f t="shared" si="64"/>
        <v>210.52177488513055</v>
      </c>
      <c r="E326">
        <f t="shared" si="60"/>
        <v>5.6082371257492865E-4</v>
      </c>
      <c r="G326">
        <f t="shared" si="65"/>
        <v>-1.4136</v>
      </c>
    </row>
    <row r="327" spans="1:7" x14ac:dyDescent="0.2">
      <c r="A327">
        <f t="shared" si="61"/>
        <v>1.4136</v>
      </c>
      <c r="B327">
        <f t="shared" si="62"/>
        <v>327.10965821557778</v>
      </c>
      <c r="C327">
        <f t="shared" si="63"/>
        <v>23.192279474220307</v>
      </c>
      <c r="D327">
        <f t="shared" si="64"/>
        <v>210.52177488513055</v>
      </c>
      <c r="E327">
        <f t="shared" si="60"/>
        <v>5.6082371257492865E-4</v>
      </c>
      <c r="G327">
        <f t="shared" si="65"/>
        <v>-1.4136</v>
      </c>
    </row>
    <row r="328" spans="1:7" x14ac:dyDescent="0.2">
      <c r="A328">
        <f t="shared" si="61"/>
        <v>1.4136</v>
      </c>
      <c r="B328">
        <f t="shared" si="62"/>
        <v>327.10965821557778</v>
      </c>
      <c r="C328">
        <f t="shared" si="63"/>
        <v>23.192279474220307</v>
      </c>
      <c r="D328">
        <f t="shared" si="64"/>
        <v>210.52177488513055</v>
      </c>
      <c r="E328">
        <f t="shared" si="60"/>
        <v>5.6082371257492865E-4</v>
      </c>
      <c r="G328">
        <f t="shared" si="65"/>
        <v>-1.4136</v>
      </c>
    </row>
    <row r="329" spans="1:7" x14ac:dyDescent="0.2">
      <c r="A329">
        <f t="shared" si="61"/>
        <v>1.4136</v>
      </c>
      <c r="B329">
        <f t="shared" si="62"/>
        <v>327.10965821557778</v>
      </c>
      <c r="C329">
        <f t="shared" si="63"/>
        <v>23.192279474220307</v>
      </c>
      <c r="D329">
        <f t="shared" si="64"/>
        <v>210.52177488513055</v>
      </c>
      <c r="E329">
        <f t="shared" si="60"/>
        <v>5.6082371257492865E-4</v>
      </c>
      <c r="G329">
        <f t="shared" si="65"/>
        <v>-1.4136</v>
      </c>
    </row>
    <row r="330" spans="1:7" x14ac:dyDescent="0.2">
      <c r="A330">
        <f t="shared" si="61"/>
        <v>1.4136</v>
      </c>
      <c r="B330">
        <f t="shared" si="62"/>
        <v>327.10965821557778</v>
      </c>
      <c r="C330">
        <f t="shared" si="63"/>
        <v>23.192279474220307</v>
      </c>
      <c r="D330">
        <f t="shared" si="64"/>
        <v>210.52177488513055</v>
      </c>
      <c r="E330">
        <f t="shared" si="60"/>
        <v>5.6082371257492865E-4</v>
      </c>
      <c r="G330">
        <f t="shared" si="65"/>
        <v>-1.4136</v>
      </c>
    </row>
    <row r="331" spans="1:7" x14ac:dyDescent="0.2">
      <c r="A331">
        <f t="shared" si="61"/>
        <v>1.4136</v>
      </c>
      <c r="B331">
        <f t="shared" si="62"/>
        <v>327.10965821557778</v>
      </c>
      <c r="C331">
        <f t="shared" si="63"/>
        <v>23.192279474220307</v>
      </c>
      <c r="D331">
        <f t="shared" si="64"/>
        <v>210.52177488513055</v>
      </c>
      <c r="E331">
        <f t="shared" si="60"/>
        <v>5.6082371257492865E-4</v>
      </c>
      <c r="G331">
        <f t="shared" si="65"/>
        <v>-1.4136</v>
      </c>
    </row>
    <row r="332" spans="1:7" x14ac:dyDescent="0.2">
      <c r="A332">
        <f t="shared" si="61"/>
        <v>1.4136</v>
      </c>
      <c r="B332">
        <f t="shared" si="62"/>
        <v>327.10965821557778</v>
      </c>
      <c r="C332">
        <f t="shared" si="63"/>
        <v>23.192279474220307</v>
      </c>
      <c r="D332">
        <f t="shared" si="64"/>
        <v>210.52177488513055</v>
      </c>
      <c r="E332">
        <f t="shared" si="60"/>
        <v>5.6082371257492865E-4</v>
      </c>
      <c r="G332">
        <f t="shared" si="65"/>
        <v>-1.4136</v>
      </c>
    </row>
    <row r="333" spans="1:7" x14ac:dyDescent="0.2">
      <c r="A333">
        <f t="shared" si="61"/>
        <v>1.4136</v>
      </c>
      <c r="B333">
        <f t="shared" si="62"/>
        <v>327.10965821557778</v>
      </c>
      <c r="C333">
        <f t="shared" si="63"/>
        <v>23.192279474220307</v>
      </c>
      <c r="D333">
        <f t="shared" si="64"/>
        <v>210.52177488513055</v>
      </c>
      <c r="E333">
        <f t="shared" si="60"/>
        <v>5.6082371257492865E-4</v>
      </c>
      <c r="G333">
        <f t="shared" si="65"/>
        <v>-1.4136</v>
      </c>
    </row>
    <row r="334" spans="1:7" x14ac:dyDescent="0.2">
      <c r="A334">
        <f t="shared" si="61"/>
        <v>1.4136</v>
      </c>
      <c r="B334">
        <f t="shared" si="62"/>
        <v>327.10965821557778</v>
      </c>
      <c r="C334">
        <f t="shared" si="63"/>
        <v>23.192279474220307</v>
      </c>
      <c r="D334">
        <f t="shared" si="64"/>
        <v>210.52177488513055</v>
      </c>
      <c r="E334">
        <f t="shared" si="60"/>
        <v>5.6082371257492865E-4</v>
      </c>
      <c r="G334">
        <f t="shared" si="65"/>
        <v>-1.4136</v>
      </c>
    </row>
    <row r="335" spans="1:7" x14ac:dyDescent="0.2">
      <c r="A335">
        <f t="shared" si="61"/>
        <v>1.4136</v>
      </c>
      <c r="B335">
        <f t="shared" si="62"/>
        <v>327.10965821557778</v>
      </c>
      <c r="C335">
        <f t="shared" si="63"/>
        <v>23.192279474220307</v>
      </c>
      <c r="D335">
        <f t="shared" si="64"/>
        <v>210.52177488513055</v>
      </c>
      <c r="E335">
        <f t="shared" si="60"/>
        <v>5.6082371257492865E-4</v>
      </c>
      <c r="G335">
        <f t="shared" si="65"/>
        <v>-1.4136</v>
      </c>
    </row>
    <row r="336" spans="1:7" x14ac:dyDescent="0.2">
      <c r="A336">
        <f t="shared" si="61"/>
        <v>1.4136</v>
      </c>
      <c r="B336">
        <f t="shared" si="62"/>
        <v>327.10965821557778</v>
      </c>
      <c r="C336">
        <f t="shared" si="63"/>
        <v>23.192279474220307</v>
      </c>
      <c r="D336">
        <f t="shared" si="64"/>
        <v>210.52177488513055</v>
      </c>
      <c r="E336">
        <f t="shared" si="60"/>
        <v>5.6082371257492865E-4</v>
      </c>
      <c r="G336">
        <f t="shared" si="65"/>
        <v>-1.4136</v>
      </c>
    </row>
    <row r="337" spans="1:7" x14ac:dyDescent="0.2">
      <c r="A337">
        <f t="shared" si="61"/>
        <v>1.4136</v>
      </c>
      <c r="B337">
        <f t="shared" si="62"/>
        <v>327.10965821557778</v>
      </c>
      <c r="C337">
        <f t="shared" si="63"/>
        <v>23.192279474220307</v>
      </c>
      <c r="D337">
        <f t="shared" si="64"/>
        <v>210.52177488513055</v>
      </c>
      <c r="E337">
        <f t="shared" si="60"/>
        <v>5.6082371257492865E-4</v>
      </c>
      <c r="G337">
        <f t="shared" si="65"/>
        <v>-1.4136</v>
      </c>
    </row>
    <row r="338" spans="1:7" x14ac:dyDescent="0.2">
      <c r="A338">
        <f t="shared" si="61"/>
        <v>1.4136</v>
      </c>
      <c r="B338">
        <f t="shared" si="62"/>
        <v>327.10965821557778</v>
      </c>
      <c r="C338">
        <f t="shared" si="63"/>
        <v>23.192279474220307</v>
      </c>
      <c r="D338">
        <f t="shared" si="64"/>
        <v>210.52177488513055</v>
      </c>
      <c r="E338">
        <f t="shared" si="60"/>
        <v>5.6082371257492865E-4</v>
      </c>
      <c r="G338">
        <f t="shared" si="65"/>
        <v>-1.4136</v>
      </c>
    </row>
    <row r="339" spans="1:7" x14ac:dyDescent="0.2">
      <c r="A339">
        <f t="shared" si="61"/>
        <v>1.4136</v>
      </c>
      <c r="B339">
        <f t="shared" si="62"/>
        <v>327.10965821557778</v>
      </c>
      <c r="C339">
        <f t="shared" si="63"/>
        <v>23.192279474220307</v>
      </c>
      <c r="D339">
        <f t="shared" si="64"/>
        <v>210.52177488513055</v>
      </c>
      <c r="E339">
        <f t="shared" si="60"/>
        <v>5.6082371257492865E-4</v>
      </c>
      <c r="G339">
        <f t="shared" si="65"/>
        <v>-1.4136</v>
      </c>
    </row>
    <row r="340" spans="1:7" x14ac:dyDescent="0.2">
      <c r="A340">
        <f t="shared" si="61"/>
        <v>1.4136</v>
      </c>
      <c r="B340">
        <f t="shared" si="62"/>
        <v>327.10965821557778</v>
      </c>
      <c r="C340">
        <f t="shared" si="63"/>
        <v>23.192279474220307</v>
      </c>
      <c r="D340">
        <f t="shared" si="64"/>
        <v>210.52177488513055</v>
      </c>
      <c r="E340">
        <f t="shared" si="60"/>
        <v>5.6082371257492865E-4</v>
      </c>
      <c r="G340">
        <f t="shared" si="65"/>
        <v>-1.4136</v>
      </c>
    </row>
    <row r="341" spans="1:7" x14ac:dyDescent="0.2">
      <c r="A341">
        <f t="shared" si="61"/>
        <v>1.4136</v>
      </c>
      <c r="B341">
        <f t="shared" si="62"/>
        <v>327.10965821557778</v>
      </c>
      <c r="C341">
        <f t="shared" si="63"/>
        <v>23.192279474220307</v>
      </c>
      <c r="D341">
        <f t="shared" si="64"/>
        <v>210.52177488513055</v>
      </c>
      <c r="E341">
        <f t="shared" si="60"/>
        <v>5.6082371257492865E-4</v>
      </c>
      <c r="G341">
        <f t="shared" si="65"/>
        <v>-1.4136</v>
      </c>
    </row>
    <row r="342" spans="1:7" x14ac:dyDescent="0.2">
      <c r="A342">
        <f t="shared" si="61"/>
        <v>1.4136</v>
      </c>
      <c r="B342">
        <f t="shared" si="62"/>
        <v>327.10965821557778</v>
      </c>
      <c r="C342">
        <f t="shared" si="63"/>
        <v>23.192279474220307</v>
      </c>
      <c r="D342">
        <f t="shared" si="64"/>
        <v>210.52177488513055</v>
      </c>
      <c r="E342">
        <f t="shared" si="60"/>
        <v>5.6082371257492865E-4</v>
      </c>
      <c r="G342">
        <f t="shared" si="65"/>
        <v>-1.4136</v>
      </c>
    </row>
    <row r="343" spans="1:7" x14ac:dyDescent="0.2">
      <c r="A343">
        <f t="shared" si="61"/>
        <v>1.4136</v>
      </c>
      <c r="B343">
        <f t="shared" si="62"/>
        <v>327.10965821557778</v>
      </c>
      <c r="C343">
        <f t="shared" si="63"/>
        <v>23.192279474220307</v>
      </c>
      <c r="D343">
        <f t="shared" si="64"/>
        <v>210.52177488513055</v>
      </c>
      <c r="E343">
        <f t="shared" si="60"/>
        <v>5.6082371257492865E-4</v>
      </c>
      <c r="G343">
        <f t="shared" si="65"/>
        <v>-1.4136</v>
      </c>
    </row>
    <row r="344" spans="1:7" x14ac:dyDescent="0.2">
      <c r="A344">
        <f t="shared" si="61"/>
        <v>1.4136</v>
      </c>
      <c r="B344">
        <f t="shared" si="62"/>
        <v>327.10965821557778</v>
      </c>
      <c r="C344">
        <f t="shared" si="63"/>
        <v>23.192279474220307</v>
      </c>
      <c r="D344">
        <f t="shared" si="64"/>
        <v>210.52177488513055</v>
      </c>
      <c r="E344">
        <f t="shared" si="60"/>
        <v>5.6082371257492865E-4</v>
      </c>
      <c r="G344">
        <f t="shared" si="65"/>
        <v>-1.4136</v>
      </c>
    </row>
    <row r="345" spans="1:7" x14ac:dyDescent="0.2">
      <c r="A345">
        <f t="shared" si="61"/>
        <v>1.4136</v>
      </c>
      <c r="B345">
        <f t="shared" si="62"/>
        <v>327.10965821557778</v>
      </c>
      <c r="C345">
        <f t="shared" si="63"/>
        <v>23.192279474220307</v>
      </c>
      <c r="D345">
        <f t="shared" si="64"/>
        <v>210.52177488513055</v>
      </c>
      <c r="E345">
        <f t="shared" si="60"/>
        <v>5.6082371257492865E-4</v>
      </c>
      <c r="G345">
        <f t="shared" si="65"/>
        <v>-1.4136</v>
      </c>
    </row>
    <row r="346" spans="1:7" x14ac:dyDescent="0.2">
      <c r="A346">
        <f t="shared" si="61"/>
        <v>1.4136</v>
      </c>
      <c r="B346">
        <f t="shared" si="62"/>
        <v>327.10965821557778</v>
      </c>
      <c r="C346">
        <f t="shared" si="63"/>
        <v>23.192279474220307</v>
      </c>
      <c r="D346">
        <f t="shared" si="64"/>
        <v>210.52177488513055</v>
      </c>
      <c r="E346">
        <f t="shared" si="60"/>
        <v>5.6082371257492865E-4</v>
      </c>
      <c r="G346">
        <f t="shared" si="65"/>
        <v>-1.4136</v>
      </c>
    </row>
    <row r="347" spans="1:7" x14ac:dyDescent="0.2">
      <c r="A347">
        <f t="shared" si="61"/>
        <v>1.4136</v>
      </c>
      <c r="B347">
        <f t="shared" si="62"/>
        <v>327.10965821557778</v>
      </c>
      <c r="C347">
        <f t="shared" si="63"/>
        <v>23.192279474220307</v>
      </c>
      <c r="D347">
        <f t="shared" si="64"/>
        <v>210.52177488513055</v>
      </c>
      <c r="E347">
        <f t="shared" si="60"/>
        <v>5.6082371257492865E-4</v>
      </c>
      <c r="G347">
        <f t="shared" si="65"/>
        <v>-1.4136</v>
      </c>
    </row>
    <row r="348" spans="1:7" x14ac:dyDescent="0.2">
      <c r="A348">
        <f t="shared" si="61"/>
        <v>1.4136</v>
      </c>
      <c r="B348">
        <f t="shared" si="62"/>
        <v>327.10965821557778</v>
      </c>
      <c r="C348">
        <f t="shared" si="63"/>
        <v>23.192279474220307</v>
      </c>
      <c r="D348">
        <f t="shared" si="64"/>
        <v>210.52177488513055</v>
      </c>
      <c r="E348">
        <f t="shared" si="60"/>
        <v>5.6082371257492865E-4</v>
      </c>
      <c r="G348">
        <f t="shared" ref="G348:G364" si="66">(2*((0.0602*A148)-0.7068))</f>
        <v>-1.4136</v>
      </c>
    </row>
    <row r="349" spans="1:7" x14ac:dyDescent="0.2">
      <c r="A349">
        <f t="shared" si="61"/>
        <v>1.4136</v>
      </c>
      <c r="B349">
        <f t="shared" si="62"/>
        <v>327.10965821557778</v>
      </c>
      <c r="C349">
        <f t="shared" si="63"/>
        <v>23.192279474220307</v>
      </c>
      <c r="D349">
        <f t="shared" si="64"/>
        <v>210.52177488513055</v>
      </c>
      <c r="E349">
        <f t="shared" si="60"/>
        <v>5.6082371257492865E-4</v>
      </c>
      <c r="G349">
        <f t="shared" si="66"/>
        <v>-1.4136</v>
      </c>
    </row>
    <row r="350" spans="1:7" x14ac:dyDescent="0.2">
      <c r="A350">
        <f t="shared" si="61"/>
        <v>1.4136</v>
      </c>
      <c r="B350">
        <f t="shared" si="62"/>
        <v>327.10965821557778</v>
      </c>
      <c r="C350">
        <f t="shared" si="63"/>
        <v>23.192279474220307</v>
      </c>
      <c r="D350">
        <f t="shared" si="64"/>
        <v>210.52177488513055</v>
      </c>
      <c r="E350">
        <f t="shared" si="60"/>
        <v>5.6082371257492865E-4</v>
      </c>
      <c r="G350">
        <f t="shared" si="66"/>
        <v>-1.4136</v>
      </c>
    </row>
    <row r="351" spans="1:7" x14ac:dyDescent="0.2">
      <c r="A351">
        <f t="shared" ref="A351:A364" si="67">A153-(2*((0.0602*A153)-0.7068))</f>
        <v>1.4136</v>
      </c>
      <c r="B351">
        <f t="shared" ref="B351:B364" si="68">EXP(2.902625+(2.4818*LN(A351)))+EXP(4.841987+(2.3323*LN(A351)))</f>
        <v>327.10965821557778</v>
      </c>
      <c r="C351">
        <f t="shared" ref="C351:C364" si="69">EXP(2.2117+(2.6929*LN(A351)))</f>
        <v>23.192279474220307</v>
      </c>
      <c r="D351">
        <f t="shared" ref="D351:D364" si="70">EXP(4.0616+(1.7009*LN(A351)))+EXP(3.2137+(2.1382*LN(A351)))+EXP(3.3788+(1.7503*LN(A351)))</f>
        <v>210.52177488513055</v>
      </c>
      <c r="E351">
        <f t="shared" si="60"/>
        <v>5.6082371257492865E-4</v>
      </c>
      <c r="G351">
        <f t="shared" si="66"/>
        <v>-1.4136</v>
      </c>
    </row>
    <row r="352" spans="1:7" x14ac:dyDescent="0.2">
      <c r="A352">
        <f t="shared" si="67"/>
        <v>1.4136</v>
      </c>
      <c r="B352">
        <f t="shared" si="68"/>
        <v>327.10965821557778</v>
      </c>
      <c r="C352">
        <f t="shared" si="69"/>
        <v>23.192279474220307</v>
      </c>
      <c r="D352">
        <f t="shared" si="70"/>
        <v>210.52177488513055</v>
      </c>
      <c r="E352">
        <f t="shared" ref="E352:E363" si="71">(B352+C352+D352)/1000000</f>
        <v>5.6082371257492865E-4</v>
      </c>
      <c r="G352">
        <f t="shared" si="66"/>
        <v>-1.4136</v>
      </c>
    </row>
    <row r="353" spans="1:10" x14ac:dyDescent="0.2">
      <c r="A353">
        <f t="shared" si="67"/>
        <v>1.4136</v>
      </c>
      <c r="B353">
        <f t="shared" si="68"/>
        <v>327.10965821557778</v>
      </c>
      <c r="C353">
        <f t="shared" si="69"/>
        <v>23.192279474220307</v>
      </c>
      <c r="D353">
        <f t="shared" si="70"/>
        <v>210.52177488513055</v>
      </c>
      <c r="E353">
        <f t="shared" si="71"/>
        <v>5.6082371257492865E-4</v>
      </c>
      <c r="G353">
        <f t="shared" si="66"/>
        <v>-1.4136</v>
      </c>
    </row>
    <row r="354" spans="1:10" x14ac:dyDescent="0.2">
      <c r="A354">
        <f t="shared" si="67"/>
        <v>1.4136</v>
      </c>
      <c r="B354">
        <f t="shared" si="68"/>
        <v>327.10965821557778</v>
      </c>
      <c r="C354">
        <f t="shared" si="69"/>
        <v>23.192279474220307</v>
      </c>
      <c r="D354">
        <f t="shared" si="70"/>
        <v>210.52177488513055</v>
      </c>
      <c r="E354">
        <f t="shared" si="71"/>
        <v>5.6082371257492865E-4</v>
      </c>
      <c r="G354">
        <f t="shared" si="66"/>
        <v>-1.4136</v>
      </c>
    </row>
    <row r="355" spans="1:10" x14ac:dyDescent="0.2">
      <c r="A355">
        <f t="shared" si="67"/>
        <v>1.4136</v>
      </c>
      <c r="B355">
        <f t="shared" si="68"/>
        <v>327.10965821557778</v>
      </c>
      <c r="C355">
        <f t="shared" si="69"/>
        <v>23.192279474220307</v>
      </c>
      <c r="D355">
        <f t="shared" si="70"/>
        <v>210.52177488513055</v>
      </c>
      <c r="E355">
        <f t="shared" si="71"/>
        <v>5.6082371257492865E-4</v>
      </c>
      <c r="G355">
        <f t="shared" si="66"/>
        <v>-1.4136</v>
      </c>
    </row>
    <row r="356" spans="1:10" x14ac:dyDescent="0.2">
      <c r="A356">
        <f t="shared" si="67"/>
        <v>1.4136</v>
      </c>
      <c r="B356">
        <f t="shared" si="68"/>
        <v>327.10965821557778</v>
      </c>
      <c r="C356">
        <f t="shared" si="69"/>
        <v>23.192279474220307</v>
      </c>
      <c r="D356">
        <f t="shared" si="70"/>
        <v>210.52177488513055</v>
      </c>
      <c r="E356">
        <f t="shared" si="71"/>
        <v>5.6082371257492865E-4</v>
      </c>
      <c r="G356">
        <f t="shared" si="66"/>
        <v>-1.4136</v>
      </c>
      <c r="J356">
        <f>271-161</f>
        <v>110</v>
      </c>
    </row>
    <row r="357" spans="1:10" x14ac:dyDescent="0.2">
      <c r="A357">
        <f t="shared" si="67"/>
        <v>1.4136</v>
      </c>
      <c r="B357">
        <f t="shared" si="68"/>
        <v>327.10965821557778</v>
      </c>
      <c r="C357">
        <f t="shared" si="69"/>
        <v>23.192279474220307</v>
      </c>
      <c r="D357">
        <f t="shared" si="70"/>
        <v>210.52177488513055</v>
      </c>
      <c r="E357">
        <f t="shared" si="71"/>
        <v>5.6082371257492865E-4</v>
      </c>
      <c r="G357">
        <f t="shared" si="66"/>
        <v>-1.4136</v>
      </c>
    </row>
    <row r="358" spans="1:10" x14ac:dyDescent="0.2">
      <c r="A358">
        <f t="shared" si="67"/>
        <v>1.4136</v>
      </c>
      <c r="B358">
        <f t="shared" si="68"/>
        <v>327.10965821557778</v>
      </c>
      <c r="C358">
        <f t="shared" si="69"/>
        <v>23.192279474220307</v>
      </c>
      <c r="D358">
        <f t="shared" si="70"/>
        <v>210.52177488513055</v>
      </c>
      <c r="E358">
        <f t="shared" si="71"/>
        <v>5.6082371257492865E-4</v>
      </c>
      <c r="G358">
        <f t="shared" si="66"/>
        <v>-1.4136</v>
      </c>
    </row>
    <row r="359" spans="1:10" x14ac:dyDescent="0.2">
      <c r="A359">
        <f t="shared" si="67"/>
        <v>1.4136</v>
      </c>
      <c r="B359">
        <f t="shared" si="68"/>
        <v>327.10965821557778</v>
      </c>
      <c r="C359">
        <f t="shared" si="69"/>
        <v>23.192279474220307</v>
      </c>
      <c r="D359">
        <f t="shared" si="70"/>
        <v>210.52177488513055</v>
      </c>
      <c r="E359">
        <f t="shared" si="71"/>
        <v>5.6082371257492865E-4</v>
      </c>
      <c r="G359">
        <f t="shared" si="66"/>
        <v>-1.4136</v>
      </c>
    </row>
    <row r="360" spans="1:10" x14ac:dyDescent="0.2">
      <c r="A360">
        <f t="shared" si="67"/>
        <v>1.4136</v>
      </c>
      <c r="B360">
        <f t="shared" si="68"/>
        <v>327.10965821557778</v>
      </c>
      <c r="C360">
        <f t="shared" si="69"/>
        <v>23.192279474220307</v>
      </c>
      <c r="D360">
        <f t="shared" si="70"/>
        <v>210.52177488513055</v>
      </c>
      <c r="E360">
        <f t="shared" si="71"/>
        <v>5.6082371257492865E-4</v>
      </c>
      <c r="G360">
        <f t="shared" si="66"/>
        <v>-1.4136</v>
      </c>
    </row>
    <row r="361" spans="1:10" x14ac:dyDescent="0.2">
      <c r="A361">
        <f t="shared" si="67"/>
        <v>1.4136</v>
      </c>
      <c r="B361">
        <f t="shared" si="68"/>
        <v>327.10965821557778</v>
      </c>
      <c r="C361">
        <f t="shared" si="69"/>
        <v>23.192279474220307</v>
      </c>
      <c r="D361">
        <f t="shared" si="70"/>
        <v>210.52177488513055</v>
      </c>
      <c r="E361">
        <f t="shared" si="71"/>
        <v>5.6082371257492865E-4</v>
      </c>
      <c r="G361">
        <f t="shared" si="66"/>
        <v>-1.4136</v>
      </c>
    </row>
    <row r="362" spans="1:10" x14ac:dyDescent="0.2">
      <c r="A362">
        <f t="shared" si="67"/>
        <v>1.4136</v>
      </c>
      <c r="B362">
        <f t="shared" si="68"/>
        <v>327.10965821557778</v>
      </c>
      <c r="C362">
        <f t="shared" si="69"/>
        <v>23.192279474220307</v>
      </c>
      <c r="D362">
        <f t="shared" si="70"/>
        <v>210.52177488513055</v>
      </c>
      <c r="E362">
        <f t="shared" si="71"/>
        <v>5.6082371257492865E-4</v>
      </c>
      <c r="G362">
        <f t="shared" si="66"/>
        <v>-1.4136</v>
      </c>
    </row>
    <row r="363" spans="1:10" x14ac:dyDescent="0.2">
      <c r="A363">
        <f t="shared" si="67"/>
        <v>1.4136</v>
      </c>
      <c r="B363">
        <f t="shared" si="68"/>
        <v>327.10965821557778</v>
      </c>
      <c r="C363">
        <f t="shared" si="69"/>
        <v>23.192279474220307</v>
      </c>
      <c r="D363">
        <f t="shared" si="70"/>
        <v>210.52177488513055</v>
      </c>
      <c r="E363">
        <f t="shared" si="71"/>
        <v>5.6082371257492865E-4</v>
      </c>
      <c r="G363">
        <f t="shared" si="66"/>
        <v>-1.4136</v>
      </c>
    </row>
    <row r="364" spans="1:10" x14ac:dyDescent="0.2">
      <c r="A364">
        <f t="shared" si="67"/>
        <v>1.4136</v>
      </c>
      <c r="B364">
        <f t="shared" si="68"/>
        <v>327.10965821557778</v>
      </c>
      <c r="C364">
        <f t="shared" si="69"/>
        <v>23.192279474220307</v>
      </c>
      <c r="D364">
        <f t="shared" si="70"/>
        <v>210.52177488513055</v>
      </c>
      <c r="E364">
        <f t="shared" ref="E364:E365" si="72">(B364+C364+D364)/1000000</f>
        <v>5.6082371257492865E-4</v>
      </c>
      <c r="G364">
        <f t="shared" si="66"/>
        <v>-1.4136</v>
      </c>
    </row>
    <row r="365" spans="1:10" x14ac:dyDescent="0.2">
      <c r="A365">
        <f t="shared" ref="A365:A379" si="73">A167-(2*((0.0602*A167)-0.7068))</f>
        <v>1.4136</v>
      </c>
      <c r="B365">
        <f t="shared" ref="B365:B379" si="74">EXP(2.902625+(2.4818*LN(A365)))+EXP(4.841987+(2.3323*LN(A365)))</f>
        <v>327.10965821557778</v>
      </c>
      <c r="C365">
        <f t="shared" ref="C365:C379" si="75">EXP(2.2117+(2.6929*LN(A365)))</f>
        <v>23.192279474220307</v>
      </c>
      <c r="D365">
        <f t="shared" ref="D365:D379" si="76">EXP(4.0616+(1.7009*LN(A365)))+EXP(3.2137+(2.1382*LN(A365)))+EXP(3.3788+(1.7503*LN(A365)))</f>
        <v>210.52177488513055</v>
      </c>
      <c r="E365">
        <f t="shared" si="72"/>
        <v>5.6082371257492865E-4</v>
      </c>
      <c r="G365">
        <f t="shared" ref="G365:G379" si="77">(2*((0.0602*A165)-0.7068))</f>
        <v>-1.4136</v>
      </c>
    </row>
    <row r="366" spans="1:10" x14ac:dyDescent="0.2">
      <c r="A366">
        <f t="shared" si="73"/>
        <v>1.4136</v>
      </c>
      <c r="B366">
        <f t="shared" si="74"/>
        <v>327.10965821557778</v>
      </c>
      <c r="C366">
        <f t="shared" si="75"/>
        <v>23.192279474220307</v>
      </c>
      <c r="D366">
        <f t="shared" si="76"/>
        <v>210.52177488513055</v>
      </c>
      <c r="E366">
        <f t="shared" ref="E366:E379" si="78">(B366+C366+D366)/1000000</f>
        <v>5.6082371257492865E-4</v>
      </c>
      <c r="G366">
        <f t="shared" si="77"/>
        <v>-1.4136</v>
      </c>
    </row>
    <row r="367" spans="1:10" x14ac:dyDescent="0.2">
      <c r="A367">
        <f t="shared" si="73"/>
        <v>1.4136</v>
      </c>
      <c r="B367">
        <f t="shared" si="74"/>
        <v>327.10965821557778</v>
      </c>
      <c r="C367">
        <f t="shared" si="75"/>
        <v>23.192279474220307</v>
      </c>
      <c r="D367">
        <f t="shared" si="76"/>
        <v>210.52177488513055</v>
      </c>
      <c r="E367">
        <f t="shared" si="78"/>
        <v>5.6082371257492865E-4</v>
      </c>
      <c r="G367">
        <f t="shared" si="77"/>
        <v>-1.4136</v>
      </c>
    </row>
    <row r="368" spans="1:10" x14ac:dyDescent="0.2">
      <c r="A368">
        <f t="shared" si="73"/>
        <v>1.4136</v>
      </c>
      <c r="B368">
        <f t="shared" si="74"/>
        <v>327.10965821557778</v>
      </c>
      <c r="C368">
        <f t="shared" si="75"/>
        <v>23.192279474220307</v>
      </c>
      <c r="D368">
        <f t="shared" si="76"/>
        <v>210.52177488513055</v>
      </c>
      <c r="E368">
        <f t="shared" si="78"/>
        <v>5.6082371257492865E-4</v>
      </c>
      <c r="G368">
        <f t="shared" si="77"/>
        <v>-1.4136</v>
      </c>
    </row>
    <row r="369" spans="1:7" x14ac:dyDescent="0.2">
      <c r="A369">
        <f t="shared" si="73"/>
        <v>1.4136</v>
      </c>
      <c r="B369">
        <f t="shared" si="74"/>
        <v>327.10965821557778</v>
      </c>
      <c r="C369">
        <f t="shared" si="75"/>
        <v>23.192279474220307</v>
      </c>
      <c r="D369">
        <f t="shared" si="76"/>
        <v>210.52177488513055</v>
      </c>
      <c r="E369">
        <f t="shared" si="78"/>
        <v>5.6082371257492865E-4</v>
      </c>
      <c r="G369">
        <f t="shared" si="77"/>
        <v>-1.4136</v>
      </c>
    </row>
    <row r="370" spans="1:7" x14ac:dyDescent="0.2">
      <c r="A370">
        <f t="shared" si="73"/>
        <v>1.4136</v>
      </c>
      <c r="B370">
        <f t="shared" si="74"/>
        <v>327.10965821557778</v>
      </c>
      <c r="C370">
        <f t="shared" si="75"/>
        <v>23.192279474220307</v>
      </c>
      <c r="D370">
        <f t="shared" si="76"/>
        <v>210.52177488513055</v>
      </c>
      <c r="E370">
        <f t="shared" si="78"/>
        <v>5.6082371257492865E-4</v>
      </c>
      <c r="G370">
        <f t="shared" si="77"/>
        <v>-1.4136</v>
      </c>
    </row>
    <row r="371" spans="1:7" x14ac:dyDescent="0.2">
      <c r="A371">
        <f t="shared" si="73"/>
        <v>1.4136</v>
      </c>
      <c r="B371">
        <f t="shared" si="74"/>
        <v>327.10965821557778</v>
      </c>
      <c r="C371">
        <f t="shared" si="75"/>
        <v>23.192279474220307</v>
      </c>
      <c r="D371">
        <f t="shared" si="76"/>
        <v>210.52177488513055</v>
      </c>
      <c r="E371">
        <f t="shared" si="78"/>
        <v>5.6082371257492865E-4</v>
      </c>
      <c r="G371">
        <f t="shared" si="77"/>
        <v>-1.4136</v>
      </c>
    </row>
    <row r="372" spans="1:7" x14ac:dyDescent="0.2">
      <c r="A372">
        <f t="shared" si="73"/>
        <v>1.4136</v>
      </c>
      <c r="B372">
        <f t="shared" si="74"/>
        <v>327.10965821557778</v>
      </c>
      <c r="C372">
        <f t="shared" si="75"/>
        <v>23.192279474220307</v>
      </c>
      <c r="D372">
        <f t="shared" si="76"/>
        <v>210.52177488513055</v>
      </c>
      <c r="E372">
        <f t="shared" si="78"/>
        <v>5.6082371257492865E-4</v>
      </c>
      <c r="G372">
        <f t="shared" si="77"/>
        <v>-1.4136</v>
      </c>
    </row>
    <row r="373" spans="1:7" x14ac:dyDescent="0.2">
      <c r="A373">
        <f t="shared" si="73"/>
        <v>1.4136</v>
      </c>
      <c r="B373">
        <f t="shared" si="74"/>
        <v>327.10965821557778</v>
      </c>
      <c r="C373">
        <f t="shared" si="75"/>
        <v>23.192279474220307</v>
      </c>
      <c r="D373">
        <f t="shared" si="76"/>
        <v>210.52177488513055</v>
      </c>
      <c r="E373">
        <f t="shared" si="78"/>
        <v>5.6082371257492865E-4</v>
      </c>
      <c r="G373">
        <f t="shared" si="77"/>
        <v>-1.4136</v>
      </c>
    </row>
    <row r="374" spans="1:7" x14ac:dyDescent="0.2">
      <c r="A374">
        <f t="shared" si="73"/>
        <v>1.4136</v>
      </c>
      <c r="B374">
        <f t="shared" si="74"/>
        <v>327.10965821557778</v>
      </c>
      <c r="C374">
        <f t="shared" si="75"/>
        <v>23.192279474220307</v>
      </c>
      <c r="D374">
        <f t="shared" si="76"/>
        <v>210.52177488513055</v>
      </c>
      <c r="E374">
        <f t="shared" si="78"/>
        <v>5.6082371257492865E-4</v>
      </c>
      <c r="G374">
        <f t="shared" si="77"/>
        <v>-1.4136</v>
      </c>
    </row>
    <row r="375" spans="1:7" x14ac:dyDescent="0.2">
      <c r="A375">
        <f t="shared" si="73"/>
        <v>1.4136</v>
      </c>
      <c r="B375">
        <f t="shared" si="74"/>
        <v>327.10965821557778</v>
      </c>
      <c r="C375">
        <f t="shared" si="75"/>
        <v>23.192279474220307</v>
      </c>
      <c r="D375">
        <f t="shared" si="76"/>
        <v>210.52177488513055</v>
      </c>
      <c r="E375">
        <f t="shared" si="78"/>
        <v>5.6082371257492865E-4</v>
      </c>
      <c r="G375">
        <f t="shared" si="77"/>
        <v>-1.4136</v>
      </c>
    </row>
    <row r="376" spans="1:7" x14ac:dyDescent="0.2">
      <c r="A376">
        <f t="shared" si="73"/>
        <v>1.4136</v>
      </c>
      <c r="B376">
        <f t="shared" si="74"/>
        <v>327.10965821557778</v>
      </c>
      <c r="C376">
        <f t="shared" si="75"/>
        <v>23.192279474220307</v>
      </c>
      <c r="D376">
        <f t="shared" si="76"/>
        <v>210.52177488513055</v>
      </c>
      <c r="E376">
        <f t="shared" si="78"/>
        <v>5.6082371257492865E-4</v>
      </c>
      <c r="G376">
        <f t="shared" si="77"/>
        <v>-1.4136</v>
      </c>
    </row>
    <row r="377" spans="1:7" x14ac:dyDescent="0.2">
      <c r="A377">
        <f t="shared" si="73"/>
        <v>1.4136</v>
      </c>
      <c r="B377">
        <f t="shared" si="74"/>
        <v>327.10965821557778</v>
      </c>
      <c r="C377">
        <f t="shared" si="75"/>
        <v>23.192279474220307</v>
      </c>
      <c r="D377">
        <f t="shared" si="76"/>
        <v>210.52177488513055</v>
      </c>
      <c r="E377">
        <f t="shared" si="78"/>
        <v>5.6082371257492865E-4</v>
      </c>
      <c r="G377">
        <f t="shared" si="77"/>
        <v>-1.4136</v>
      </c>
    </row>
    <row r="378" spans="1:7" x14ac:dyDescent="0.2">
      <c r="A378">
        <f t="shared" si="73"/>
        <v>1.4136</v>
      </c>
      <c r="B378">
        <f t="shared" si="74"/>
        <v>327.10965821557778</v>
      </c>
      <c r="C378">
        <f t="shared" si="75"/>
        <v>23.192279474220307</v>
      </c>
      <c r="D378">
        <f t="shared" si="76"/>
        <v>210.52177488513055</v>
      </c>
      <c r="E378">
        <f t="shared" si="78"/>
        <v>5.6082371257492865E-4</v>
      </c>
      <c r="G378">
        <f t="shared" si="77"/>
        <v>-1.4136</v>
      </c>
    </row>
    <row r="379" spans="1:7" x14ac:dyDescent="0.2">
      <c r="A379">
        <f t="shared" si="73"/>
        <v>1.4136</v>
      </c>
      <c r="B379">
        <f t="shared" si="74"/>
        <v>327.10965821557778</v>
      </c>
      <c r="C379">
        <f t="shared" si="75"/>
        <v>23.192279474220307</v>
      </c>
      <c r="D379">
        <f t="shared" si="76"/>
        <v>210.52177488513055</v>
      </c>
      <c r="E379">
        <f t="shared" si="78"/>
        <v>5.6082371257492865E-4</v>
      </c>
      <c r="G379">
        <f t="shared" si="77"/>
        <v>-1.4136</v>
      </c>
    </row>
    <row r="389" spans="1:5" x14ac:dyDescent="0.2">
      <c r="A389" t="s">
        <v>34</v>
      </c>
      <c r="E389">
        <f>SUM(E223:E379)</f>
        <v>194.95603988784913</v>
      </c>
    </row>
    <row r="390" spans="1:5" x14ac:dyDescent="0.2">
      <c r="A390" t="s">
        <v>35</v>
      </c>
      <c r="E390">
        <f>E389/0.8</f>
        <v>243.69504985981141</v>
      </c>
    </row>
    <row r="393" spans="1:5" x14ac:dyDescent="0.2">
      <c r="B393" t="s">
        <v>36</v>
      </c>
    </row>
    <row r="394" spans="1:5" x14ac:dyDescent="0.2">
      <c r="B394">
        <f>H218+E390</f>
        <v>352.49894124735749</v>
      </c>
    </row>
    <row r="400" spans="1:5" x14ac:dyDescent="0.2">
      <c r="B400" s="2" t="s">
        <v>80</v>
      </c>
    </row>
    <row r="403" spans="2:4" x14ac:dyDescent="0.2">
      <c r="B403" t="s">
        <v>19</v>
      </c>
      <c r="C403" t="e">
        <f>D202</f>
        <v>#NUM!</v>
      </c>
      <c r="D403" t="s">
        <v>81</v>
      </c>
    </row>
    <row r="404" spans="2:4" x14ac:dyDescent="0.2">
      <c r="B404" t="s">
        <v>20</v>
      </c>
      <c r="C404">
        <f>B394</f>
        <v>352.49894124735749</v>
      </c>
      <c r="D404" t="s">
        <v>81</v>
      </c>
    </row>
    <row r="405" spans="2:4" x14ac:dyDescent="0.2">
      <c r="B405" t="s">
        <v>21</v>
      </c>
      <c r="C405" t="e">
        <f>C403-C404</f>
        <v>#NUM!</v>
      </c>
      <c r="D405" t="s">
        <v>81</v>
      </c>
    </row>
    <row r="407" spans="2:4" x14ac:dyDescent="0.2">
      <c r="B407" t="s">
        <v>22</v>
      </c>
    </row>
    <row r="408" spans="2:4" x14ac:dyDescent="0.2">
      <c r="B408" t="s">
        <v>23</v>
      </c>
    </row>
    <row r="409" spans="2:4" x14ac:dyDescent="0.2">
      <c r="B409" t="s">
        <v>24</v>
      </c>
      <c r="C409" t="e">
        <f>C405/10</f>
        <v>#NUM!</v>
      </c>
    </row>
    <row r="412" spans="2:4" x14ac:dyDescent="0.2">
      <c r="B412" t="s">
        <v>71</v>
      </c>
      <c r="C412" t="e">
        <f>C403/2</f>
        <v>#NUM!</v>
      </c>
      <c r="D412" t="s">
        <v>82</v>
      </c>
    </row>
    <row r="413" spans="2:4" x14ac:dyDescent="0.2">
      <c r="B413" t="s">
        <v>72</v>
      </c>
      <c r="C413">
        <f>C404/2</f>
        <v>176.24947062367875</v>
      </c>
      <c r="D413" t="s">
        <v>82</v>
      </c>
    </row>
    <row r="414" spans="2:4" x14ac:dyDescent="0.2">
      <c r="B414" t="s">
        <v>21</v>
      </c>
      <c r="C414" t="e">
        <f>C405/2</f>
        <v>#NUM!</v>
      </c>
      <c r="D414" t="s">
        <v>82</v>
      </c>
    </row>
    <row r="417" spans="2:3" x14ac:dyDescent="0.2">
      <c r="B417" t="s">
        <v>37</v>
      </c>
    </row>
    <row r="418" spans="2:3" x14ac:dyDescent="0.2">
      <c r="B418" s="2" t="s">
        <v>38</v>
      </c>
    </row>
    <row r="419" spans="2:3" x14ac:dyDescent="0.2">
      <c r="B419" t="s">
        <v>26</v>
      </c>
      <c r="C419" t="e">
        <f>C409/2</f>
        <v>#NUM!</v>
      </c>
    </row>
  </sheetData>
  <phoneticPr fontId="0" type="noConversion"/>
  <pageMargins left="0.75" right="0.75" top="1" bottom="1" header="0.5" footer="0.5"/>
  <pageSetup orientation="portrait" horizontalDpi="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Z448"/>
  <sheetViews>
    <sheetView topLeftCell="A373" zoomScale="90" zoomScaleNormal="90" workbookViewId="0">
      <selection activeCell="O402" sqref="O402"/>
    </sheetView>
  </sheetViews>
  <sheetFormatPr defaultRowHeight="12.75" x14ac:dyDescent="0.2"/>
  <cols>
    <col min="1" max="1" width="10.42578125" customWidth="1"/>
    <col min="12" max="12" width="10.42578125" customWidth="1"/>
    <col min="15" max="15" width="10.7109375" customWidth="1"/>
    <col min="17" max="17" width="10.85546875" customWidth="1"/>
    <col min="25" max="25" width="10.85546875" customWidth="1"/>
  </cols>
  <sheetData>
    <row r="3" spans="1:26" x14ac:dyDescent="0.2">
      <c r="A3" s="2" t="s">
        <v>83</v>
      </c>
      <c r="L3" s="2" t="s">
        <v>171</v>
      </c>
    </row>
    <row r="4" spans="1:26" x14ac:dyDescent="0.2">
      <c r="A4" s="2" t="s">
        <v>101</v>
      </c>
      <c r="J4" t="s">
        <v>164</v>
      </c>
      <c r="L4" s="2"/>
      <c r="P4" t="s">
        <v>122</v>
      </c>
      <c r="R4" s="19">
        <v>30.85</v>
      </c>
      <c r="Z4" t="s">
        <v>164</v>
      </c>
    </row>
    <row r="5" spans="1:26" x14ac:dyDescent="0.2">
      <c r="J5" t="s">
        <v>165</v>
      </c>
      <c r="L5" s="23" t="str">
        <f>A6</f>
        <v>Thur Int Plot 2013</v>
      </c>
      <c r="R5" t="s">
        <v>115</v>
      </c>
      <c r="S5" t="s">
        <v>117</v>
      </c>
      <c r="Z5" t="s">
        <v>165</v>
      </c>
    </row>
    <row r="6" spans="1:26" ht="13.5" thickBot="1" x14ac:dyDescent="0.25">
      <c r="A6" s="23" t="s">
        <v>191</v>
      </c>
      <c r="F6" t="s">
        <v>51</v>
      </c>
      <c r="H6" t="s">
        <v>54</v>
      </c>
      <c r="I6" t="s">
        <v>54</v>
      </c>
      <c r="J6" t="s">
        <v>50</v>
      </c>
      <c r="M6" t="s">
        <v>115</v>
      </c>
      <c r="N6" t="s">
        <v>116</v>
      </c>
      <c r="R6" t="s">
        <v>120</v>
      </c>
      <c r="S6" t="s">
        <v>119</v>
      </c>
      <c r="V6" t="s">
        <v>51</v>
      </c>
      <c r="X6" t="s">
        <v>123</v>
      </c>
      <c r="Y6" t="s">
        <v>123</v>
      </c>
      <c r="Z6" t="s">
        <v>50</v>
      </c>
    </row>
    <row r="7" spans="1:26" ht="13.5" thickBot="1" x14ac:dyDescent="0.25">
      <c r="A7" s="3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t="s">
        <v>52</v>
      </c>
      <c r="G7" t="s">
        <v>53</v>
      </c>
      <c r="H7" t="s">
        <v>55</v>
      </c>
      <c r="I7" t="s">
        <v>56</v>
      </c>
      <c r="J7" t="s">
        <v>166</v>
      </c>
      <c r="L7" s="9" t="s">
        <v>39</v>
      </c>
      <c r="M7" s="9" t="s">
        <v>114</v>
      </c>
      <c r="N7" t="s">
        <v>118</v>
      </c>
      <c r="O7" s="9" t="s">
        <v>49</v>
      </c>
      <c r="P7" s="23" t="s">
        <v>186</v>
      </c>
      <c r="R7" t="s">
        <v>44</v>
      </c>
      <c r="S7" t="s">
        <v>44</v>
      </c>
      <c r="T7" t="s">
        <v>118</v>
      </c>
      <c r="V7" t="s">
        <v>170</v>
      </c>
      <c r="W7" t="s">
        <v>121</v>
      </c>
      <c r="X7" t="s">
        <v>55</v>
      </c>
      <c r="Y7" t="s">
        <v>56</v>
      </c>
      <c r="Z7" t="s">
        <v>166</v>
      </c>
    </row>
    <row r="8" spans="1:26" ht="13.5" thickTop="1" x14ac:dyDescent="0.2">
      <c r="A8">
        <v>1</v>
      </c>
      <c r="B8" s="33">
        <v>12</v>
      </c>
      <c r="C8" s="34">
        <v>8.5</v>
      </c>
      <c r="D8" s="35">
        <v>4.43</v>
      </c>
      <c r="E8" s="36">
        <v>3</v>
      </c>
      <c r="F8">
        <f t="shared" ref="F8:F23" si="0">PI()*((B8/2)*(B8/2))</f>
        <v>113.09733552923255</v>
      </c>
      <c r="G8">
        <f t="shared" ref="G8:G23" si="1">PI()*((C8/2)*(C8/2))</f>
        <v>56.745017305465637</v>
      </c>
      <c r="H8">
        <f t="shared" ref="H8:H23" si="2">(D8*100)*(F8+G8+(SQRT(F8*G8)))/3</f>
        <v>36909.721239016137</v>
      </c>
      <c r="I8">
        <f>H8/1000000</f>
        <v>3.690972123901614E-2</v>
      </c>
      <c r="J8">
        <f t="shared" ref="J8:J39" si="3">I8*(LOOKUP(E8,A$403:A$409,B$403:B$409))</f>
        <v>1.0482360831880583E-2</v>
      </c>
      <c r="L8" s="9">
        <v>1</v>
      </c>
      <c r="M8" s="26">
        <v>25.2</v>
      </c>
      <c r="N8" s="27">
        <v>21.594999999999999</v>
      </c>
      <c r="O8" s="27">
        <v>3</v>
      </c>
      <c r="P8" s="28" t="s">
        <v>184</v>
      </c>
      <c r="R8">
        <f t="shared" ref="R8:R13" si="4">M8</f>
        <v>25.2</v>
      </c>
      <c r="S8">
        <f>IF(P8="p",1,(1-(N8/R$4))*R8+1)</f>
        <v>1</v>
      </c>
      <c r="T8">
        <f t="shared" ref="T8:T13" si="5">N8</f>
        <v>21.594999999999999</v>
      </c>
      <c r="U8" s="5"/>
      <c r="V8">
        <f t="shared" ref="V8:W13" si="6">PI()*((R8/2)*(R8/2))</f>
        <v>498.75924968391553</v>
      </c>
      <c r="W8">
        <f t="shared" si="6"/>
        <v>0.78539816339744828</v>
      </c>
      <c r="X8">
        <f t="shared" ref="X8:X13" si="7">(T8*100)*(V8+W8+(SQRT(V8*W8)))/3</f>
        <v>373835.85461315449</v>
      </c>
      <c r="Y8">
        <f t="shared" ref="Y8:Y47" si="8">X8/1000000</f>
        <v>0.37383585461315449</v>
      </c>
      <c r="Z8">
        <f t="shared" ref="Z8:Z47" si="9">Y8*(LOOKUP(O8,A$403:A$409,B$403:B$409))</f>
        <v>0.10616938271013587</v>
      </c>
    </row>
    <row r="9" spans="1:26" x14ac:dyDescent="0.2">
      <c r="A9">
        <v>2</v>
      </c>
      <c r="B9" s="37">
        <v>32</v>
      </c>
      <c r="C9" s="38">
        <v>10</v>
      </c>
      <c r="D9" s="39">
        <v>5.0599999999999996</v>
      </c>
      <c r="E9" s="40">
        <v>5</v>
      </c>
      <c r="F9">
        <f t="shared" si="0"/>
        <v>804.24771931898704</v>
      </c>
      <c r="G9">
        <f t="shared" si="1"/>
        <v>78.539816339744831</v>
      </c>
      <c r="H9">
        <f t="shared" si="2"/>
        <v>191287.38788687767</v>
      </c>
      <c r="I9">
        <f t="shared" ref="I9:I39" si="10">H9/1000000</f>
        <v>0.19128738788687766</v>
      </c>
      <c r="J9">
        <f t="shared" si="3"/>
        <v>2.6780234304162875E-2</v>
      </c>
      <c r="L9" s="9">
        <v>2</v>
      </c>
      <c r="M9" s="29">
        <v>109</v>
      </c>
      <c r="N9" s="30">
        <v>1</v>
      </c>
      <c r="O9" s="30">
        <v>9</v>
      </c>
      <c r="P9" s="31" t="s">
        <v>185</v>
      </c>
      <c r="R9">
        <f t="shared" si="4"/>
        <v>109</v>
      </c>
      <c r="S9">
        <f t="shared" ref="S9:S72" si="11">IF(P9="p",1,(1-(N9/R$4))*R9+1)</f>
        <v>106.46677471636953</v>
      </c>
      <c r="T9">
        <f t="shared" si="5"/>
        <v>1</v>
      </c>
      <c r="U9" s="5"/>
      <c r="V9">
        <f t="shared" si="6"/>
        <v>9331.3155793250826</v>
      </c>
      <c r="W9">
        <f t="shared" si="6"/>
        <v>8902.6249344650441</v>
      </c>
      <c r="X9">
        <f t="shared" si="7"/>
        <v>911613.02434081864</v>
      </c>
      <c r="Y9">
        <f t="shared" si="8"/>
        <v>0.91161302434081859</v>
      </c>
      <c r="Z9">
        <f t="shared" si="9"/>
        <v>4.5580651217040934E-2</v>
      </c>
    </row>
    <row r="10" spans="1:26" x14ac:dyDescent="0.2">
      <c r="A10">
        <v>3</v>
      </c>
      <c r="B10" s="37">
        <v>13</v>
      </c>
      <c r="C10" s="38">
        <v>17</v>
      </c>
      <c r="D10" s="39">
        <v>5.62</v>
      </c>
      <c r="E10" s="40">
        <v>3</v>
      </c>
      <c r="F10">
        <f t="shared" si="0"/>
        <v>132.73228961416876</v>
      </c>
      <c r="G10">
        <f t="shared" si="1"/>
        <v>226.98006922186255</v>
      </c>
      <c r="H10">
        <f t="shared" si="2"/>
        <v>99902.122785379805</v>
      </c>
      <c r="I10">
        <f t="shared" si="10"/>
        <v>9.9902122785379799E-2</v>
      </c>
      <c r="J10">
        <f t="shared" si="3"/>
        <v>2.8372202871047861E-2</v>
      </c>
      <c r="L10" s="9">
        <v>3</v>
      </c>
      <c r="M10" s="32">
        <v>17.7</v>
      </c>
      <c r="N10" s="30">
        <v>4</v>
      </c>
      <c r="O10" s="30">
        <v>3</v>
      </c>
      <c r="P10" s="31" t="s">
        <v>185</v>
      </c>
      <c r="R10">
        <f t="shared" si="4"/>
        <v>17.7</v>
      </c>
      <c r="S10">
        <f t="shared" si="11"/>
        <v>16.405024311183141</v>
      </c>
      <c r="T10">
        <f t="shared" si="5"/>
        <v>4</v>
      </c>
      <c r="U10" s="5"/>
      <c r="V10">
        <f t="shared" si="6"/>
        <v>246.05739061078654</v>
      </c>
      <c r="W10">
        <f t="shared" si="6"/>
        <v>211.37014143437446</v>
      </c>
      <c r="X10">
        <f t="shared" si="7"/>
        <v>91397.70088222668</v>
      </c>
      <c r="Y10">
        <f t="shared" si="8"/>
        <v>9.1397700882226679E-2</v>
      </c>
      <c r="Z10">
        <f t="shared" si="9"/>
        <v>2.5956947050552376E-2</v>
      </c>
    </row>
    <row r="11" spans="1:26" x14ac:dyDescent="0.2">
      <c r="A11">
        <v>4</v>
      </c>
      <c r="B11" s="37">
        <v>9.1999999999999993</v>
      </c>
      <c r="C11" s="38">
        <v>16</v>
      </c>
      <c r="D11" s="39">
        <v>8.6300000000000008</v>
      </c>
      <c r="E11" s="40">
        <v>4</v>
      </c>
      <c r="F11">
        <f t="shared" si="0"/>
        <v>66.476100549960009</v>
      </c>
      <c r="G11">
        <f t="shared" si="1"/>
        <v>201.06192982974676</v>
      </c>
      <c r="H11">
        <f t="shared" si="2"/>
        <v>110219.09211581766</v>
      </c>
      <c r="I11">
        <f t="shared" si="10"/>
        <v>0.11021909211581767</v>
      </c>
      <c r="J11">
        <f t="shared" si="3"/>
        <v>2.1713161146816082E-2</v>
      </c>
      <c r="L11" s="9">
        <v>4</v>
      </c>
      <c r="M11" s="32">
        <v>20.100000000000001</v>
      </c>
      <c r="N11" s="30">
        <v>15.425000000000001</v>
      </c>
      <c r="O11" s="30">
        <v>3</v>
      </c>
      <c r="P11" s="31" t="s">
        <v>185</v>
      </c>
      <c r="R11">
        <f t="shared" si="4"/>
        <v>20.100000000000001</v>
      </c>
      <c r="S11">
        <f t="shared" si="11"/>
        <v>11.05</v>
      </c>
      <c r="T11">
        <f t="shared" si="5"/>
        <v>15.425000000000001</v>
      </c>
      <c r="U11" s="5"/>
      <c r="V11">
        <f t="shared" si="6"/>
        <v>317.30871199420312</v>
      </c>
      <c r="W11">
        <f t="shared" si="6"/>
        <v>95.899079246236951</v>
      </c>
      <c r="X11">
        <f t="shared" si="7"/>
        <v>302149.34770714113</v>
      </c>
      <c r="Y11">
        <f t="shared" si="8"/>
        <v>0.30214934770714114</v>
      </c>
      <c r="Z11">
        <f t="shared" si="9"/>
        <v>8.5810414748828071E-2</v>
      </c>
    </row>
    <row r="12" spans="1:26" x14ac:dyDescent="0.2">
      <c r="A12">
        <v>5</v>
      </c>
      <c r="B12" s="37">
        <v>24</v>
      </c>
      <c r="C12" s="38">
        <v>16</v>
      </c>
      <c r="D12" s="39">
        <v>3.3</v>
      </c>
      <c r="E12" s="40">
        <v>5</v>
      </c>
      <c r="F12">
        <f t="shared" si="0"/>
        <v>452.38934211693021</v>
      </c>
      <c r="G12">
        <f t="shared" si="1"/>
        <v>201.06192982974676</v>
      </c>
      <c r="H12">
        <f t="shared" si="2"/>
        <v>105054.85833604269</v>
      </c>
      <c r="I12">
        <f t="shared" si="10"/>
        <v>0.10505485833604268</v>
      </c>
      <c r="J12">
        <f t="shared" si="3"/>
        <v>1.4707680167045977E-2</v>
      </c>
      <c r="L12" s="9">
        <v>5</v>
      </c>
      <c r="M12" s="32">
        <v>21.6</v>
      </c>
      <c r="N12" s="30">
        <v>24.680000000000003</v>
      </c>
      <c r="O12" s="30">
        <v>2</v>
      </c>
      <c r="P12" s="31" t="s">
        <v>185</v>
      </c>
      <c r="R12">
        <f t="shared" si="4"/>
        <v>21.6</v>
      </c>
      <c r="S12">
        <f t="shared" si="11"/>
        <v>5.3199999999999994</v>
      </c>
      <c r="T12">
        <f t="shared" si="5"/>
        <v>24.680000000000003</v>
      </c>
      <c r="U12" s="5"/>
      <c r="V12">
        <f t="shared" si="6"/>
        <v>366.43536711471353</v>
      </c>
      <c r="W12">
        <f t="shared" si="6"/>
        <v>22.228652979739937</v>
      </c>
      <c r="X12">
        <f t="shared" si="7"/>
        <v>393987.97747128527</v>
      </c>
      <c r="Y12">
        <f t="shared" si="8"/>
        <v>0.39398797747128528</v>
      </c>
      <c r="Z12">
        <f t="shared" si="9"/>
        <v>0.14971543143908841</v>
      </c>
    </row>
    <row r="13" spans="1:26" x14ac:dyDescent="0.2">
      <c r="A13">
        <v>6</v>
      </c>
      <c r="B13" s="37">
        <v>21</v>
      </c>
      <c r="C13" s="38">
        <v>22</v>
      </c>
      <c r="D13" s="39">
        <v>1.6</v>
      </c>
      <c r="E13" s="40">
        <v>2</v>
      </c>
      <c r="F13">
        <f t="shared" si="0"/>
        <v>346.36059005827468</v>
      </c>
      <c r="G13">
        <f t="shared" si="1"/>
        <v>380.13271108436498</v>
      </c>
      <c r="H13">
        <f t="shared" si="2"/>
        <v>58098.520140387234</v>
      </c>
      <c r="I13">
        <f t="shared" si="10"/>
        <v>5.8098520140387237E-2</v>
      </c>
      <c r="J13">
        <f t="shared" si="3"/>
        <v>2.2077437653347149E-2</v>
      </c>
      <c r="L13" s="9">
        <v>6</v>
      </c>
      <c r="M13" s="32">
        <v>80</v>
      </c>
      <c r="N13" s="30">
        <v>2</v>
      </c>
      <c r="O13" s="30">
        <v>9</v>
      </c>
      <c r="P13" s="31" t="s">
        <v>185</v>
      </c>
      <c r="R13">
        <f t="shared" si="4"/>
        <v>80</v>
      </c>
      <c r="S13">
        <f t="shared" si="11"/>
        <v>75.813614262560776</v>
      </c>
      <c r="T13">
        <f t="shared" si="5"/>
        <v>2</v>
      </c>
      <c r="U13" s="5"/>
      <c r="V13">
        <f t="shared" si="6"/>
        <v>5026.5482457436692</v>
      </c>
      <c r="W13">
        <f t="shared" si="6"/>
        <v>4514.2362498235916</v>
      </c>
      <c r="X13">
        <f t="shared" si="7"/>
        <v>953619.62451695243</v>
      </c>
      <c r="Y13">
        <f t="shared" si="8"/>
        <v>0.95361962451695248</v>
      </c>
      <c r="Z13">
        <f t="shared" si="9"/>
        <v>4.768098122584763E-2</v>
      </c>
    </row>
    <row r="14" spans="1:26" x14ac:dyDescent="0.2">
      <c r="A14">
        <v>7</v>
      </c>
      <c r="B14" s="37">
        <v>10</v>
      </c>
      <c r="C14" s="38">
        <v>15</v>
      </c>
      <c r="D14" s="39">
        <v>3.02</v>
      </c>
      <c r="E14" s="40">
        <v>4</v>
      </c>
      <c r="F14">
        <f t="shared" si="0"/>
        <v>78.539816339744831</v>
      </c>
      <c r="G14">
        <f t="shared" si="1"/>
        <v>176.71458676442586</v>
      </c>
      <c r="H14">
        <f t="shared" si="2"/>
        <v>37555.122179787984</v>
      </c>
      <c r="I14">
        <f t="shared" si="10"/>
        <v>3.7555122179787986E-2</v>
      </c>
      <c r="J14">
        <f t="shared" si="3"/>
        <v>7.3983590694182335E-3</v>
      </c>
      <c r="L14" s="9">
        <v>7</v>
      </c>
      <c r="M14" s="32">
        <v>38.6</v>
      </c>
      <c r="N14" s="30">
        <v>11</v>
      </c>
      <c r="O14" s="30">
        <v>2</v>
      </c>
      <c r="P14" s="31" t="s">
        <v>185</v>
      </c>
      <c r="R14">
        <f t="shared" ref="R14:R45" si="12">M14</f>
        <v>38.6</v>
      </c>
      <c r="S14">
        <f t="shared" si="11"/>
        <v>25.836628849270664</v>
      </c>
      <c r="T14">
        <f t="shared" ref="T14:T45" si="13">N14</f>
        <v>11</v>
      </c>
      <c r="U14" s="5"/>
      <c r="V14">
        <f t="shared" ref="V14:V45" si="14">PI()*((R14/2)*(R14/2))</f>
        <v>1170.2118475356622</v>
      </c>
      <c r="W14">
        <f t="shared" ref="W14:W45" si="15">PI()*((S14/2)*(S14/2))</f>
        <v>524.27792794781089</v>
      </c>
      <c r="X14">
        <f t="shared" ref="X14:X45" si="16">(T14*100)*(V14+W14+(SQRT(V14*W14)))/3</f>
        <v>908512.9357928005</v>
      </c>
      <c r="Y14">
        <f t="shared" si="8"/>
        <v>0.90851293579280046</v>
      </c>
      <c r="Z14">
        <f t="shared" si="9"/>
        <v>0.34523491560126418</v>
      </c>
    </row>
    <row r="15" spans="1:26" x14ac:dyDescent="0.2">
      <c r="A15">
        <v>8</v>
      </c>
      <c r="B15" s="37">
        <v>21</v>
      </c>
      <c r="C15" s="38">
        <v>12</v>
      </c>
      <c r="D15" s="39">
        <v>13.99</v>
      </c>
      <c r="E15" s="40">
        <v>2</v>
      </c>
      <c r="F15">
        <f t="shared" si="0"/>
        <v>346.36059005827468</v>
      </c>
      <c r="G15">
        <f t="shared" si="1"/>
        <v>113.09733552923255</v>
      </c>
      <c r="H15">
        <f t="shared" si="2"/>
        <v>306557.39653545542</v>
      </c>
      <c r="I15">
        <f t="shared" si="10"/>
        <v>0.30655739653545544</v>
      </c>
      <c r="J15">
        <f t="shared" si="3"/>
        <v>0.11649181068347307</v>
      </c>
      <c r="L15" s="9">
        <v>8</v>
      </c>
      <c r="M15" s="32">
        <v>140.19999999999999</v>
      </c>
      <c r="N15" s="30">
        <v>1.3</v>
      </c>
      <c r="O15" s="30">
        <v>9</v>
      </c>
      <c r="P15" s="31" t="s">
        <v>185</v>
      </c>
      <c r="R15">
        <f t="shared" si="12"/>
        <v>140.19999999999999</v>
      </c>
      <c r="S15">
        <f t="shared" si="11"/>
        <v>135.29205834683953</v>
      </c>
      <c r="T15">
        <f t="shared" si="13"/>
        <v>1.3</v>
      </c>
      <c r="U15" s="5"/>
      <c r="V15">
        <f t="shared" si="14"/>
        <v>15437.817715666777</v>
      </c>
      <c r="W15">
        <f t="shared" si="15"/>
        <v>14375.881684959681</v>
      </c>
      <c r="X15">
        <f t="shared" si="16"/>
        <v>1937480.5583534949</v>
      </c>
      <c r="Y15">
        <f t="shared" si="8"/>
        <v>1.9374805583534949</v>
      </c>
      <c r="Z15">
        <f t="shared" si="9"/>
        <v>9.6874027917674743E-2</v>
      </c>
    </row>
    <row r="16" spans="1:26" x14ac:dyDescent="0.2">
      <c r="A16">
        <v>9</v>
      </c>
      <c r="B16" s="37">
        <v>34</v>
      </c>
      <c r="C16" s="38">
        <v>15</v>
      </c>
      <c r="D16" s="39">
        <v>2.48</v>
      </c>
      <c r="E16" s="40">
        <v>5</v>
      </c>
      <c r="F16">
        <f t="shared" si="0"/>
        <v>907.9202768874502</v>
      </c>
      <c r="G16">
        <f t="shared" si="1"/>
        <v>176.71458676442586</v>
      </c>
      <c r="H16">
        <f t="shared" si="2"/>
        <v>122775.53529739151</v>
      </c>
      <c r="I16">
        <f t="shared" si="10"/>
        <v>0.12277553529739152</v>
      </c>
      <c r="J16">
        <f t="shared" si="3"/>
        <v>1.7188574941634813E-2</v>
      </c>
      <c r="L16" s="9">
        <v>9</v>
      </c>
      <c r="M16" s="32">
        <v>27.2</v>
      </c>
      <c r="N16" s="30">
        <v>12.340000000000002</v>
      </c>
      <c r="O16" s="30">
        <v>2</v>
      </c>
      <c r="P16" s="31" t="s">
        <v>185</v>
      </c>
      <c r="R16">
        <f t="shared" si="12"/>
        <v>27.2</v>
      </c>
      <c r="S16">
        <f t="shared" si="11"/>
        <v>17.32</v>
      </c>
      <c r="T16">
        <f t="shared" si="13"/>
        <v>12.340000000000002</v>
      </c>
      <c r="U16" s="5"/>
      <c r="V16">
        <f t="shared" si="14"/>
        <v>581.06897720796803</v>
      </c>
      <c r="W16">
        <f t="shared" si="15"/>
        <v>235.60562601155868</v>
      </c>
      <c r="X16">
        <f t="shared" si="16"/>
        <v>488120.55445749284</v>
      </c>
      <c r="Y16">
        <f t="shared" si="8"/>
        <v>0.48812055445749286</v>
      </c>
      <c r="Z16">
        <f t="shared" si="9"/>
        <v>0.18548581069384729</v>
      </c>
    </row>
    <row r="17" spans="1:26" x14ac:dyDescent="0.2">
      <c r="A17">
        <v>10</v>
      </c>
      <c r="B17" s="37">
        <v>21</v>
      </c>
      <c r="C17" s="38">
        <v>15</v>
      </c>
      <c r="D17" s="39">
        <v>4.5</v>
      </c>
      <c r="E17" s="40">
        <v>2</v>
      </c>
      <c r="F17">
        <f t="shared" si="0"/>
        <v>346.36059005827468</v>
      </c>
      <c r="G17">
        <f t="shared" si="1"/>
        <v>176.71458676442586</v>
      </c>
      <c r="H17">
        <f t="shared" si="2"/>
        <v>115571.33974393451</v>
      </c>
      <c r="I17">
        <f t="shared" si="10"/>
        <v>0.11557133974393452</v>
      </c>
      <c r="J17">
        <f t="shared" si="3"/>
        <v>4.3917109102695119E-2</v>
      </c>
      <c r="L17" s="9">
        <v>10</v>
      </c>
      <c r="M17" s="32">
        <v>20</v>
      </c>
      <c r="N17" s="30">
        <v>4</v>
      </c>
      <c r="O17" s="30">
        <v>4</v>
      </c>
      <c r="P17" s="31" t="s">
        <v>185</v>
      </c>
      <c r="R17">
        <f t="shared" si="12"/>
        <v>20</v>
      </c>
      <c r="S17">
        <f t="shared" si="11"/>
        <v>18.406807131280388</v>
      </c>
      <c r="T17">
        <f t="shared" si="13"/>
        <v>4</v>
      </c>
      <c r="U17" s="5"/>
      <c r="V17">
        <f t="shared" si="14"/>
        <v>314.15926535897933</v>
      </c>
      <c r="W17">
        <f t="shared" si="15"/>
        <v>266.10118274219019</v>
      </c>
      <c r="X17">
        <f t="shared" si="16"/>
        <v>115919.18645327237</v>
      </c>
      <c r="Y17">
        <f t="shared" si="8"/>
        <v>0.11591918645327237</v>
      </c>
      <c r="Z17">
        <f t="shared" si="9"/>
        <v>2.2836079731294659E-2</v>
      </c>
    </row>
    <row r="18" spans="1:26" x14ac:dyDescent="0.2">
      <c r="A18">
        <v>11</v>
      </c>
      <c r="B18" s="37">
        <v>16.7</v>
      </c>
      <c r="C18" s="38">
        <v>11.8</v>
      </c>
      <c r="D18" s="39">
        <v>2.83</v>
      </c>
      <c r="E18" s="40">
        <v>2</v>
      </c>
      <c r="F18">
        <f t="shared" si="0"/>
        <v>219.03969378991434</v>
      </c>
      <c r="G18">
        <f t="shared" si="1"/>
        <v>109.35884027146071</v>
      </c>
      <c r="H18">
        <f t="shared" si="2"/>
        <v>45578.951402584928</v>
      </c>
      <c r="I18">
        <f t="shared" si="10"/>
        <v>4.557895140258493E-2</v>
      </c>
      <c r="J18">
        <f t="shared" si="3"/>
        <v>1.7320001532982274E-2</v>
      </c>
      <c r="L18" s="9">
        <v>11</v>
      </c>
      <c r="M18" s="32">
        <v>32.799999999999997</v>
      </c>
      <c r="N18" s="30">
        <v>18.510000000000002</v>
      </c>
      <c r="O18" s="30">
        <v>2</v>
      </c>
      <c r="P18" s="31" t="s">
        <v>184</v>
      </c>
      <c r="R18">
        <f t="shared" si="12"/>
        <v>32.799999999999997</v>
      </c>
      <c r="S18">
        <f t="shared" si="11"/>
        <v>1</v>
      </c>
      <c r="T18">
        <f t="shared" si="13"/>
        <v>18.510000000000002</v>
      </c>
      <c r="U18" s="5"/>
      <c r="V18">
        <f t="shared" si="14"/>
        <v>844.96276010951067</v>
      </c>
      <c r="W18">
        <f t="shared" si="15"/>
        <v>0.78539816339744828</v>
      </c>
      <c r="X18">
        <f t="shared" si="16"/>
        <v>537721.18752595654</v>
      </c>
      <c r="Y18">
        <f t="shared" si="8"/>
        <v>0.53772118752595655</v>
      </c>
      <c r="Z18">
        <f t="shared" si="9"/>
        <v>0.20433405125986348</v>
      </c>
    </row>
    <row r="19" spans="1:26" x14ac:dyDescent="0.2">
      <c r="A19">
        <v>12</v>
      </c>
      <c r="B19" s="37">
        <v>11.1</v>
      </c>
      <c r="C19" s="38">
        <v>11.8</v>
      </c>
      <c r="D19" s="39">
        <v>5.53</v>
      </c>
      <c r="E19" s="40">
        <v>4</v>
      </c>
      <c r="F19">
        <f t="shared" si="0"/>
        <v>96.768907712199592</v>
      </c>
      <c r="G19">
        <f t="shared" si="1"/>
        <v>109.35884027146071</v>
      </c>
      <c r="H19">
        <f t="shared" si="2"/>
        <v>56958.852427426107</v>
      </c>
      <c r="I19">
        <f t="shared" si="10"/>
        <v>5.6958852427426106E-2</v>
      </c>
      <c r="J19">
        <f t="shared" si="3"/>
        <v>1.1220893928202942E-2</v>
      </c>
      <c r="L19" s="9">
        <v>12</v>
      </c>
      <c r="M19" s="32">
        <v>17.2</v>
      </c>
      <c r="N19" s="30">
        <v>20</v>
      </c>
      <c r="O19" s="30">
        <v>2</v>
      </c>
      <c r="P19" s="31" t="s">
        <v>185</v>
      </c>
      <c r="R19">
        <f t="shared" si="12"/>
        <v>17.2</v>
      </c>
      <c r="S19">
        <f t="shared" si="11"/>
        <v>7.0492706645056717</v>
      </c>
      <c r="T19">
        <f t="shared" si="13"/>
        <v>20</v>
      </c>
      <c r="U19" s="5"/>
      <c r="V19">
        <f t="shared" si="14"/>
        <v>232.35219265950107</v>
      </c>
      <c r="W19">
        <f t="shared" si="15"/>
        <v>39.028175889554504</v>
      </c>
      <c r="X19">
        <f t="shared" si="16"/>
        <v>244405.26490666461</v>
      </c>
      <c r="Y19">
        <f t="shared" si="8"/>
        <v>0.24440526490666462</v>
      </c>
      <c r="Z19">
        <f t="shared" si="9"/>
        <v>9.2874000664532552E-2</v>
      </c>
    </row>
    <row r="20" spans="1:26" x14ac:dyDescent="0.2">
      <c r="A20">
        <v>13</v>
      </c>
      <c r="B20" s="37">
        <v>15</v>
      </c>
      <c r="C20" s="38">
        <v>7</v>
      </c>
      <c r="D20" s="39">
        <v>6.3</v>
      </c>
      <c r="E20" s="40">
        <v>3</v>
      </c>
      <c r="F20">
        <f t="shared" si="0"/>
        <v>176.71458676442586</v>
      </c>
      <c r="G20">
        <f t="shared" si="1"/>
        <v>38.484510006474963</v>
      </c>
      <c r="H20">
        <f t="shared" si="2"/>
        <v>62509.839824802919</v>
      </c>
      <c r="I20">
        <f t="shared" si="10"/>
        <v>6.2509839824802918E-2</v>
      </c>
      <c r="J20">
        <f t="shared" si="3"/>
        <v>1.7752794510244026E-2</v>
      </c>
      <c r="L20" s="9">
        <v>13</v>
      </c>
      <c r="M20" s="32">
        <v>131.9</v>
      </c>
      <c r="N20" s="30">
        <v>1</v>
      </c>
      <c r="O20" s="30">
        <v>9</v>
      </c>
      <c r="P20" s="31" t="s">
        <v>185</v>
      </c>
      <c r="R20">
        <f t="shared" si="12"/>
        <v>131.9</v>
      </c>
      <c r="S20">
        <f t="shared" si="11"/>
        <v>128.62447325769853</v>
      </c>
      <c r="T20">
        <f t="shared" si="13"/>
        <v>1</v>
      </c>
      <c r="U20" s="5"/>
      <c r="V20">
        <f t="shared" si="14"/>
        <v>13664.05094150508</v>
      </c>
      <c r="W20">
        <f t="shared" si="15"/>
        <v>12993.827586671172</v>
      </c>
      <c r="X20">
        <f t="shared" si="16"/>
        <v>1332753.4831397266</v>
      </c>
      <c r="Y20">
        <f t="shared" si="8"/>
        <v>1.3327534831397265</v>
      </c>
      <c r="Z20">
        <f t="shared" si="9"/>
        <v>6.6637674156986335E-2</v>
      </c>
    </row>
    <row r="21" spans="1:26" x14ac:dyDescent="0.2">
      <c r="A21">
        <v>14</v>
      </c>
      <c r="B21" s="37">
        <v>15</v>
      </c>
      <c r="C21" s="38">
        <v>14</v>
      </c>
      <c r="D21" s="39">
        <v>1.4</v>
      </c>
      <c r="E21" s="40">
        <v>2</v>
      </c>
      <c r="F21">
        <f t="shared" si="0"/>
        <v>176.71458676442586</v>
      </c>
      <c r="G21">
        <f t="shared" si="1"/>
        <v>153.93804002589985</v>
      </c>
      <c r="H21">
        <f t="shared" si="2"/>
        <v>23127.357918176858</v>
      </c>
      <c r="I21">
        <f t="shared" si="10"/>
        <v>2.3127357918176859E-2</v>
      </c>
      <c r="J21">
        <f t="shared" si="3"/>
        <v>8.788396008907207E-3</v>
      </c>
      <c r="L21" s="9">
        <v>14</v>
      </c>
      <c r="M21" s="32">
        <v>26.2</v>
      </c>
      <c r="N21" s="30">
        <v>15</v>
      </c>
      <c r="O21" s="30">
        <v>3</v>
      </c>
      <c r="P21" s="31" t="s">
        <v>185</v>
      </c>
      <c r="R21">
        <f t="shared" si="12"/>
        <v>26.2</v>
      </c>
      <c r="S21">
        <f t="shared" si="11"/>
        <v>14.460940032414912</v>
      </c>
      <c r="T21">
        <f t="shared" si="13"/>
        <v>15</v>
      </c>
      <c r="U21" s="5"/>
      <c r="V21">
        <f t="shared" si="14"/>
        <v>539.12871528254436</v>
      </c>
      <c r="W21">
        <f t="shared" si="15"/>
        <v>164.24151094411499</v>
      </c>
      <c r="X21">
        <f t="shared" si="16"/>
        <v>500469.61733954662</v>
      </c>
      <c r="Y21">
        <f t="shared" si="8"/>
        <v>0.50046961733954665</v>
      </c>
      <c r="Z21">
        <f t="shared" si="9"/>
        <v>0.14213337132443124</v>
      </c>
    </row>
    <row r="22" spans="1:26" x14ac:dyDescent="0.2">
      <c r="A22">
        <v>15</v>
      </c>
      <c r="B22" s="37">
        <v>33</v>
      </c>
      <c r="C22" s="38">
        <v>34</v>
      </c>
      <c r="D22" s="39">
        <v>1.9</v>
      </c>
      <c r="E22" s="40">
        <v>5</v>
      </c>
      <c r="F22">
        <f t="shared" si="0"/>
        <v>855.2985999398212</v>
      </c>
      <c r="G22">
        <f t="shared" si="1"/>
        <v>907.9202768874502</v>
      </c>
      <c r="H22">
        <f t="shared" si="2"/>
        <v>167480.92235674986</v>
      </c>
      <c r="I22">
        <f t="shared" si="10"/>
        <v>0.16748092235674986</v>
      </c>
      <c r="J22">
        <f t="shared" si="3"/>
        <v>2.3447329129944981E-2</v>
      </c>
      <c r="L22" s="9">
        <v>15</v>
      </c>
      <c r="M22" s="32">
        <v>22.7</v>
      </c>
      <c r="N22" s="30">
        <v>3</v>
      </c>
      <c r="O22" s="30">
        <v>4</v>
      </c>
      <c r="P22" s="31" t="s">
        <v>185</v>
      </c>
      <c r="R22">
        <f t="shared" si="12"/>
        <v>22.7</v>
      </c>
      <c r="S22">
        <f t="shared" si="11"/>
        <v>21.492544570502432</v>
      </c>
      <c r="T22">
        <f t="shared" si="13"/>
        <v>3</v>
      </c>
      <c r="U22" s="5"/>
      <c r="V22">
        <f t="shared" si="14"/>
        <v>404.7078196170711</v>
      </c>
      <c r="W22">
        <f t="shared" si="15"/>
        <v>362.79855901830012</v>
      </c>
      <c r="X22">
        <f t="shared" si="16"/>
        <v>115068.70328710874</v>
      </c>
      <c r="Y22">
        <f t="shared" si="8"/>
        <v>0.11506870328710875</v>
      </c>
      <c r="Z22">
        <f t="shared" si="9"/>
        <v>2.2668534547560425E-2</v>
      </c>
    </row>
    <row r="23" spans="1:26" x14ac:dyDescent="0.2">
      <c r="A23">
        <v>16</v>
      </c>
      <c r="B23" s="37">
        <v>22</v>
      </c>
      <c r="C23" s="38">
        <v>12</v>
      </c>
      <c r="D23" s="39">
        <v>11.2</v>
      </c>
      <c r="E23" s="40">
        <v>3</v>
      </c>
      <c r="F23">
        <f t="shared" si="0"/>
        <v>380.13271108436498</v>
      </c>
      <c r="G23">
        <f t="shared" si="1"/>
        <v>113.09733552923255</v>
      </c>
      <c r="H23">
        <f t="shared" si="2"/>
        <v>261548.06038686226</v>
      </c>
      <c r="I23">
        <f t="shared" si="10"/>
        <v>0.26154806038686224</v>
      </c>
      <c r="J23">
        <f t="shared" si="3"/>
        <v>7.427964914986887E-2</v>
      </c>
      <c r="L23" s="9">
        <v>16</v>
      </c>
      <c r="M23" s="32">
        <v>26.2</v>
      </c>
      <c r="N23" s="30">
        <v>15</v>
      </c>
      <c r="O23" s="30">
        <v>3</v>
      </c>
      <c r="P23" s="31" t="s">
        <v>185</v>
      </c>
      <c r="R23">
        <f t="shared" si="12"/>
        <v>26.2</v>
      </c>
      <c r="S23">
        <f t="shared" si="11"/>
        <v>14.460940032414912</v>
      </c>
      <c r="T23">
        <f t="shared" si="13"/>
        <v>15</v>
      </c>
      <c r="U23" s="5"/>
      <c r="V23">
        <f t="shared" si="14"/>
        <v>539.12871528254436</v>
      </c>
      <c r="W23">
        <f t="shared" si="15"/>
        <v>164.24151094411499</v>
      </c>
      <c r="X23">
        <f t="shared" si="16"/>
        <v>500469.61733954662</v>
      </c>
      <c r="Y23">
        <f t="shared" si="8"/>
        <v>0.50046961733954665</v>
      </c>
      <c r="Z23">
        <f t="shared" si="9"/>
        <v>0.14213337132443124</v>
      </c>
    </row>
    <row r="24" spans="1:26" x14ac:dyDescent="0.2">
      <c r="A24">
        <v>17</v>
      </c>
      <c r="B24" s="37">
        <v>22</v>
      </c>
      <c r="C24" s="38">
        <v>20</v>
      </c>
      <c r="D24" s="39">
        <v>1.3</v>
      </c>
      <c r="E24" s="40">
        <v>4</v>
      </c>
      <c r="F24">
        <f t="shared" ref="F24:F32" si="17">PI()*((B24/2)*(B24/2))</f>
        <v>380.13271108436498</v>
      </c>
      <c r="G24">
        <f t="shared" ref="G24:G32" si="18">PI()*((C24/2)*(C24/2))</f>
        <v>314.15926535897933</v>
      </c>
      <c r="H24">
        <f t="shared" ref="H24:H32" si="19">(D24*100)*(F24+G24+(SQRT(F24*G24)))/3</f>
        <v>45060.9106279896</v>
      </c>
      <c r="I24">
        <f t="shared" si="10"/>
        <v>4.50609106279896E-2</v>
      </c>
      <c r="J24">
        <f t="shared" si="3"/>
        <v>8.8769993937139521E-3</v>
      </c>
      <c r="L24" s="9">
        <v>17</v>
      </c>
      <c r="M24" s="32">
        <v>123</v>
      </c>
      <c r="N24" s="30">
        <v>1</v>
      </c>
      <c r="O24" s="30">
        <v>9</v>
      </c>
      <c r="P24" s="31" t="s">
        <v>185</v>
      </c>
      <c r="R24">
        <f t="shared" si="12"/>
        <v>123</v>
      </c>
      <c r="S24">
        <f t="shared" si="11"/>
        <v>120.01296596434359</v>
      </c>
      <c r="T24">
        <f t="shared" si="13"/>
        <v>1</v>
      </c>
      <c r="U24" s="5"/>
      <c r="V24">
        <f t="shared" si="14"/>
        <v>11882.288814039995</v>
      </c>
      <c r="W24">
        <f t="shared" si="15"/>
        <v>11312.177711661147</v>
      </c>
      <c r="X24">
        <f t="shared" si="16"/>
        <v>1159606.5327043694</v>
      </c>
      <c r="Y24">
        <f t="shared" si="8"/>
        <v>1.1596065327043694</v>
      </c>
      <c r="Z24">
        <f t="shared" si="9"/>
        <v>5.7980326635218474E-2</v>
      </c>
    </row>
    <row r="25" spans="1:26" x14ac:dyDescent="0.2">
      <c r="A25">
        <v>18</v>
      </c>
      <c r="B25" s="37">
        <v>10</v>
      </c>
      <c r="C25" s="38">
        <v>29</v>
      </c>
      <c r="D25" s="39">
        <v>13.1</v>
      </c>
      <c r="E25" s="40">
        <v>3</v>
      </c>
      <c r="F25">
        <f t="shared" si="17"/>
        <v>78.539816339744831</v>
      </c>
      <c r="G25">
        <f t="shared" si="18"/>
        <v>660.51985541725401</v>
      </c>
      <c r="H25">
        <f t="shared" si="19"/>
        <v>422180.31075878633</v>
      </c>
      <c r="I25">
        <f t="shared" si="10"/>
        <v>0.42218031075878631</v>
      </c>
      <c r="J25">
        <f t="shared" si="3"/>
        <v>0.1198992082554953</v>
      </c>
      <c r="L25" s="9">
        <v>18</v>
      </c>
      <c r="M25" s="32">
        <v>24.1</v>
      </c>
      <c r="N25" s="30">
        <v>20</v>
      </c>
      <c r="O25" s="30">
        <v>3</v>
      </c>
      <c r="P25" s="31" t="s">
        <v>185</v>
      </c>
      <c r="R25">
        <f t="shared" si="12"/>
        <v>24.1</v>
      </c>
      <c r="S25">
        <f t="shared" si="11"/>
        <v>9.4760129659643439</v>
      </c>
      <c r="T25">
        <f t="shared" si="13"/>
        <v>20</v>
      </c>
      <c r="U25" s="5"/>
      <c r="V25">
        <f t="shared" si="14"/>
        <v>456.167107282872</v>
      </c>
      <c r="W25">
        <f t="shared" si="15"/>
        <v>70.524688070226347</v>
      </c>
      <c r="X25">
        <f t="shared" si="16"/>
        <v>470703.11732416629</v>
      </c>
      <c r="Y25">
        <f t="shared" si="8"/>
        <v>0.47070311732416631</v>
      </c>
      <c r="Z25">
        <f t="shared" si="9"/>
        <v>0.13367968532006322</v>
      </c>
    </row>
    <row r="26" spans="1:26" x14ac:dyDescent="0.2">
      <c r="A26">
        <v>19</v>
      </c>
      <c r="B26" s="37">
        <v>11.5</v>
      </c>
      <c r="C26" s="38">
        <v>15</v>
      </c>
      <c r="D26" s="39">
        <v>3.98</v>
      </c>
      <c r="E26" s="40">
        <v>3</v>
      </c>
      <c r="F26">
        <f t="shared" si="17"/>
        <v>103.86890710931253</v>
      </c>
      <c r="G26">
        <f t="shared" si="18"/>
        <v>176.71458676442586</v>
      </c>
      <c r="H26">
        <f t="shared" si="19"/>
        <v>55197.913823266565</v>
      </c>
      <c r="I26">
        <f t="shared" si="10"/>
        <v>5.5197913823266567E-2</v>
      </c>
      <c r="J26">
        <f t="shared" si="3"/>
        <v>1.5676207525807704E-2</v>
      </c>
      <c r="L26" s="9">
        <v>19</v>
      </c>
      <c r="M26" s="32">
        <v>41.3</v>
      </c>
      <c r="N26" s="30">
        <v>0.86</v>
      </c>
      <c r="O26" s="30">
        <v>9</v>
      </c>
      <c r="P26" s="31" t="s">
        <v>185</v>
      </c>
      <c r="R26">
        <f t="shared" si="12"/>
        <v>41.3</v>
      </c>
      <c r="S26">
        <f t="shared" si="11"/>
        <v>41.148687196110203</v>
      </c>
      <c r="T26">
        <f t="shared" si="13"/>
        <v>0.86</v>
      </c>
      <c r="U26" s="5"/>
      <c r="V26">
        <f t="shared" si="14"/>
        <v>1339.6457933253935</v>
      </c>
      <c r="W26">
        <f t="shared" si="15"/>
        <v>1329.8475255224002</v>
      </c>
      <c r="X26">
        <f t="shared" si="16"/>
        <v>114787.95496652869</v>
      </c>
      <c r="Y26">
        <f t="shared" si="8"/>
        <v>0.11478795496652869</v>
      </c>
      <c r="Z26">
        <f t="shared" si="9"/>
        <v>5.7393977483264349E-3</v>
      </c>
    </row>
    <row r="27" spans="1:26" x14ac:dyDescent="0.2">
      <c r="A27">
        <v>20</v>
      </c>
      <c r="B27" s="37">
        <v>25</v>
      </c>
      <c r="C27" s="38">
        <v>15</v>
      </c>
      <c r="D27" s="39">
        <v>10.7</v>
      </c>
      <c r="E27" s="40">
        <v>3</v>
      </c>
      <c r="F27">
        <f t="shared" si="17"/>
        <v>490.87385212340519</v>
      </c>
      <c r="G27">
        <f t="shared" si="18"/>
        <v>176.71458676442586</v>
      </c>
      <c r="H27">
        <f t="shared" si="19"/>
        <v>343153.54755773512</v>
      </c>
      <c r="I27">
        <f t="shared" si="10"/>
        <v>0.34315354755773514</v>
      </c>
      <c r="J27">
        <f t="shared" si="3"/>
        <v>9.7455607506396771E-2</v>
      </c>
      <c r="L27" s="9">
        <v>20</v>
      </c>
      <c r="M27" s="32">
        <v>67.3</v>
      </c>
      <c r="N27" s="30">
        <v>1.2</v>
      </c>
      <c r="O27" s="30">
        <v>9</v>
      </c>
      <c r="P27" s="31" t="s">
        <v>185</v>
      </c>
      <c r="R27">
        <f t="shared" si="12"/>
        <v>67.3</v>
      </c>
      <c r="S27">
        <f t="shared" si="11"/>
        <v>65.682171799027543</v>
      </c>
      <c r="T27">
        <f t="shared" si="13"/>
        <v>1.2</v>
      </c>
      <c r="U27" s="5"/>
      <c r="V27">
        <f t="shared" si="14"/>
        <v>3557.2960474944284</v>
      </c>
      <c r="W27">
        <f t="shared" si="15"/>
        <v>3388.3236741082555</v>
      </c>
      <c r="X27">
        <f t="shared" si="16"/>
        <v>416696.06977437815</v>
      </c>
      <c r="Y27">
        <f t="shared" si="8"/>
        <v>0.41669606977437817</v>
      </c>
      <c r="Z27">
        <f t="shared" si="9"/>
        <v>2.0834803488718912E-2</v>
      </c>
    </row>
    <row r="28" spans="1:26" x14ac:dyDescent="0.2">
      <c r="A28">
        <v>21</v>
      </c>
      <c r="B28" s="37">
        <v>25</v>
      </c>
      <c r="C28" s="38">
        <v>20</v>
      </c>
      <c r="D28" s="39">
        <v>1</v>
      </c>
      <c r="E28" s="40">
        <v>4</v>
      </c>
      <c r="F28">
        <f t="shared" si="17"/>
        <v>490.87385212340519</v>
      </c>
      <c r="G28">
        <f t="shared" si="18"/>
        <v>314.15926535897933</v>
      </c>
      <c r="H28">
        <f t="shared" si="19"/>
        <v>39924.406639370289</v>
      </c>
      <c r="I28">
        <f t="shared" si="10"/>
        <v>3.9924406639370288E-2</v>
      </c>
      <c r="J28">
        <f t="shared" si="3"/>
        <v>7.8651081079559471E-3</v>
      </c>
      <c r="L28" s="9">
        <v>21</v>
      </c>
      <c r="M28" s="32">
        <v>13.1</v>
      </c>
      <c r="N28" s="30">
        <v>0.7</v>
      </c>
      <c r="O28" s="30">
        <v>5</v>
      </c>
      <c r="P28" s="31" t="s">
        <v>185</v>
      </c>
      <c r="R28">
        <f t="shared" si="12"/>
        <v>13.1</v>
      </c>
      <c r="S28">
        <f t="shared" si="11"/>
        <v>13.802755267423013</v>
      </c>
      <c r="T28">
        <f t="shared" si="13"/>
        <v>0.7</v>
      </c>
      <c r="U28" s="5"/>
      <c r="V28">
        <f t="shared" si="14"/>
        <v>134.78217882063609</v>
      </c>
      <c r="W28">
        <f t="shared" si="15"/>
        <v>149.63095810223328</v>
      </c>
      <c r="X28">
        <f t="shared" si="16"/>
        <v>9949.9345182000307</v>
      </c>
      <c r="Y28">
        <f t="shared" si="8"/>
        <v>9.9499345182000303E-3</v>
      </c>
      <c r="Z28">
        <f t="shared" si="9"/>
        <v>1.3929908325480045E-3</v>
      </c>
    </row>
    <row r="29" spans="1:26" x14ac:dyDescent="0.2">
      <c r="A29">
        <v>22</v>
      </c>
      <c r="B29" s="37">
        <v>15</v>
      </c>
      <c r="C29" s="38">
        <v>12</v>
      </c>
      <c r="D29" s="39">
        <v>5.6</v>
      </c>
      <c r="E29" s="40">
        <v>3</v>
      </c>
      <c r="F29">
        <f t="shared" si="17"/>
        <v>176.71458676442586</v>
      </c>
      <c r="G29">
        <f t="shared" si="18"/>
        <v>113.09733552923255</v>
      </c>
      <c r="H29">
        <f t="shared" si="19"/>
        <v>80487.603784970488</v>
      </c>
      <c r="I29">
        <f t="shared" si="10"/>
        <v>8.0487603784970482E-2</v>
      </c>
      <c r="J29">
        <f t="shared" si="3"/>
        <v>2.2858479474931616E-2</v>
      </c>
      <c r="L29" s="9">
        <v>22</v>
      </c>
      <c r="M29" s="32">
        <v>14.6</v>
      </c>
      <c r="N29" s="30">
        <v>2</v>
      </c>
      <c r="O29" s="30">
        <v>4</v>
      </c>
      <c r="P29" s="31" t="s">
        <v>185</v>
      </c>
      <c r="R29">
        <f t="shared" si="12"/>
        <v>14.6</v>
      </c>
      <c r="S29">
        <f t="shared" si="11"/>
        <v>14.653484602917342</v>
      </c>
      <c r="T29">
        <f t="shared" si="13"/>
        <v>2</v>
      </c>
      <c r="U29" s="5"/>
      <c r="V29">
        <f t="shared" si="14"/>
        <v>167.41547250980008</v>
      </c>
      <c r="W29">
        <f t="shared" si="15"/>
        <v>168.64431512186414</v>
      </c>
      <c r="X29">
        <f t="shared" si="16"/>
        <v>33605.90387276157</v>
      </c>
      <c r="Y29">
        <f t="shared" si="8"/>
        <v>3.3605903872761571E-2</v>
      </c>
      <c r="Z29">
        <f t="shared" si="9"/>
        <v>6.6203630629340302E-3</v>
      </c>
    </row>
    <row r="30" spans="1:26" x14ac:dyDescent="0.2">
      <c r="A30">
        <v>23</v>
      </c>
      <c r="B30" s="37">
        <v>15</v>
      </c>
      <c r="C30" s="38">
        <v>9</v>
      </c>
      <c r="D30" s="39">
        <v>10</v>
      </c>
      <c r="E30" s="40">
        <v>3</v>
      </c>
      <c r="F30">
        <f t="shared" si="17"/>
        <v>176.71458676442586</v>
      </c>
      <c r="G30">
        <f t="shared" si="18"/>
        <v>63.617251235193308</v>
      </c>
      <c r="H30">
        <f t="shared" si="19"/>
        <v>115453.5300194249</v>
      </c>
      <c r="I30">
        <f t="shared" si="10"/>
        <v>0.1154535300194249</v>
      </c>
      <c r="J30">
        <f t="shared" si="3"/>
        <v>3.2788802525516671E-2</v>
      </c>
      <c r="L30" s="9">
        <v>23</v>
      </c>
      <c r="M30" s="32">
        <v>24.3</v>
      </c>
      <c r="N30" s="30">
        <v>14</v>
      </c>
      <c r="O30" s="30">
        <v>3</v>
      </c>
      <c r="P30" s="31" t="s">
        <v>185</v>
      </c>
      <c r="R30">
        <f t="shared" si="12"/>
        <v>24.3</v>
      </c>
      <c r="S30">
        <f t="shared" si="11"/>
        <v>14.272447325769853</v>
      </c>
      <c r="T30">
        <f t="shared" si="13"/>
        <v>14</v>
      </c>
      <c r="U30" s="5"/>
      <c r="V30">
        <f t="shared" si="14"/>
        <v>463.76976150455926</v>
      </c>
      <c r="W30">
        <f t="shared" si="15"/>
        <v>159.9877678235683</v>
      </c>
      <c r="X30">
        <f t="shared" si="16"/>
        <v>418203.18843683181</v>
      </c>
      <c r="Y30">
        <f t="shared" si="8"/>
        <v>0.4182031884368318</v>
      </c>
      <c r="Z30">
        <f t="shared" si="9"/>
        <v>0.11876970551606023</v>
      </c>
    </row>
    <row r="31" spans="1:26" x14ac:dyDescent="0.2">
      <c r="A31">
        <v>24</v>
      </c>
      <c r="B31" s="37">
        <v>15</v>
      </c>
      <c r="C31" s="38">
        <v>16</v>
      </c>
      <c r="D31" s="39">
        <v>5.0999999999999996</v>
      </c>
      <c r="E31" s="40">
        <v>5</v>
      </c>
      <c r="F31">
        <f t="shared" si="17"/>
        <v>176.71458676442586</v>
      </c>
      <c r="G31">
        <f t="shared" si="18"/>
        <v>201.06192982974676</v>
      </c>
      <c r="H31">
        <f t="shared" si="19"/>
        <v>96266.252887625233</v>
      </c>
      <c r="I31">
        <f t="shared" si="10"/>
        <v>9.6266252887625234E-2</v>
      </c>
      <c r="J31">
        <f t="shared" si="3"/>
        <v>1.3477275404267535E-2</v>
      </c>
      <c r="L31" s="9">
        <v>24</v>
      </c>
      <c r="M31" s="32">
        <v>109.5</v>
      </c>
      <c r="N31" s="30">
        <v>1</v>
      </c>
      <c r="O31" s="30">
        <v>9</v>
      </c>
      <c r="P31" s="31" t="s">
        <v>185</v>
      </c>
      <c r="R31">
        <f t="shared" si="12"/>
        <v>109.5</v>
      </c>
      <c r="S31">
        <f t="shared" si="11"/>
        <v>106.95056726094003</v>
      </c>
      <c r="T31">
        <f t="shared" si="13"/>
        <v>1</v>
      </c>
      <c r="U31" s="5"/>
      <c r="V31">
        <f t="shared" si="14"/>
        <v>9417.1203286762538</v>
      </c>
      <c r="W31">
        <f t="shared" si="15"/>
        <v>8983.7170740845013</v>
      </c>
      <c r="X31">
        <f t="shared" si="16"/>
        <v>919956.7904775521</v>
      </c>
      <c r="Y31">
        <f t="shared" si="8"/>
        <v>0.91995679047755208</v>
      </c>
      <c r="Z31">
        <f t="shared" si="9"/>
        <v>4.5997839523877607E-2</v>
      </c>
    </row>
    <row r="32" spans="1:26" x14ac:dyDescent="0.2">
      <c r="A32">
        <v>25</v>
      </c>
      <c r="B32" s="37">
        <v>10</v>
      </c>
      <c r="C32" s="38">
        <v>8</v>
      </c>
      <c r="D32" s="39">
        <v>2</v>
      </c>
      <c r="E32" s="40">
        <v>3</v>
      </c>
      <c r="F32">
        <f t="shared" si="17"/>
        <v>78.539816339744831</v>
      </c>
      <c r="G32">
        <f t="shared" si="18"/>
        <v>50.26548245743669</v>
      </c>
      <c r="H32">
        <f t="shared" si="19"/>
        <v>12775.810124598494</v>
      </c>
      <c r="I32">
        <f t="shared" si="10"/>
        <v>1.2775810124598495E-2</v>
      </c>
      <c r="J32">
        <f t="shared" si="3"/>
        <v>3.6283300753859721E-3</v>
      </c>
      <c r="L32" s="9">
        <v>25</v>
      </c>
      <c r="M32" s="32">
        <v>20.6</v>
      </c>
      <c r="N32" s="30">
        <v>3.5</v>
      </c>
      <c r="O32" s="30">
        <v>5</v>
      </c>
      <c r="P32" s="31" t="s">
        <v>185</v>
      </c>
      <c r="R32">
        <f t="shared" si="12"/>
        <v>20.6</v>
      </c>
      <c r="S32">
        <f t="shared" si="11"/>
        <v>19.262884927066452</v>
      </c>
      <c r="T32">
        <f t="shared" si="13"/>
        <v>3.5</v>
      </c>
      <c r="U32" s="5"/>
      <c r="V32">
        <f t="shared" si="14"/>
        <v>333.29156461934122</v>
      </c>
      <c r="W32">
        <f t="shared" si="15"/>
        <v>291.42884954188656</v>
      </c>
      <c r="X32">
        <f t="shared" si="16"/>
        <v>109244.16109791194</v>
      </c>
      <c r="Y32">
        <f t="shared" si="8"/>
        <v>0.10924416109791195</v>
      </c>
      <c r="Z32">
        <f t="shared" si="9"/>
        <v>1.5294182553707675E-2</v>
      </c>
    </row>
    <row r="33" spans="1:26" x14ac:dyDescent="0.2">
      <c r="A33">
        <v>26</v>
      </c>
      <c r="B33" s="37">
        <v>20</v>
      </c>
      <c r="C33" s="38">
        <v>25</v>
      </c>
      <c r="D33" s="39">
        <v>3.4</v>
      </c>
      <c r="E33" s="40">
        <v>1</v>
      </c>
      <c r="F33">
        <f t="shared" ref="F33:F39" si="20">PI()*((B33/2)*(B33/2))</f>
        <v>314.15926535897933</v>
      </c>
      <c r="G33">
        <f t="shared" ref="G33:G39" si="21">PI()*((C33/2)*(C33/2))</f>
        <v>490.87385212340519</v>
      </c>
      <c r="H33">
        <f t="shared" ref="H33:H39" si="22">(D33*100)*(F33+G33+(SQRT(F33*G33)))/3</f>
        <v>135742.98257385899</v>
      </c>
      <c r="I33">
        <f t="shared" si="10"/>
        <v>0.13574298257385897</v>
      </c>
      <c r="J33">
        <f t="shared" si="3"/>
        <v>6.1355828123384255E-2</v>
      </c>
      <c r="L33" s="9">
        <v>26</v>
      </c>
      <c r="M33" s="32">
        <v>90</v>
      </c>
      <c r="N33" s="30">
        <v>1</v>
      </c>
      <c r="O33" s="30">
        <v>9</v>
      </c>
      <c r="P33" s="31" t="s">
        <v>185</v>
      </c>
      <c r="R33">
        <f t="shared" si="12"/>
        <v>90</v>
      </c>
      <c r="S33">
        <f t="shared" si="11"/>
        <v>88.082658022690438</v>
      </c>
      <c r="T33">
        <f t="shared" si="13"/>
        <v>1</v>
      </c>
      <c r="U33" s="5"/>
      <c r="V33">
        <f t="shared" si="14"/>
        <v>6361.7251235193307</v>
      </c>
      <c r="W33">
        <f t="shared" si="15"/>
        <v>6093.5545682851325</v>
      </c>
      <c r="X33">
        <f t="shared" si="16"/>
        <v>622715.86324137519</v>
      </c>
      <c r="Y33">
        <f t="shared" si="8"/>
        <v>0.62271586324137518</v>
      </c>
      <c r="Z33">
        <f t="shared" si="9"/>
        <v>3.113579316206876E-2</v>
      </c>
    </row>
    <row r="34" spans="1:26" x14ac:dyDescent="0.2">
      <c r="A34">
        <v>27</v>
      </c>
      <c r="B34" s="37">
        <v>17</v>
      </c>
      <c r="C34" s="38">
        <v>15</v>
      </c>
      <c r="D34" s="39">
        <v>8.3000000000000007</v>
      </c>
      <c r="E34" s="40">
        <v>3</v>
      </c>
      <c r="F34">
        <f t="shared" si="20"/>
        <v>226.98006922186255</v>
      </c>
      <c r="G34">
        <f t="shared" si="21"/>
        <v>176.71458676442586</v>
      </c>
      <c r="H34">
        <f t="shared" si="22"/>
        <v>167098.69525056312</v>
      </c>
      <c r="I34">
        <f t="shared" si="10"/>
        <v>0.16709869525056312</v>
      </c>
      <c r="J34">
        <f t="shared" si="3"/>
        <v>4.7456029451159919E-2</v>
      </c>
      <c r="L34" s="9">
        <v>27</v>
      </c>
      <c r="M34" s="32">
        <v>117.1</v>
      </c>
      <c r="N34" s="30">
        <v>1.5</v>
      </c>
      <c r="O34" s="30">
        <v>9</v>
      </c>
      <c r="P34" s="31" t="s">
        <v>185</v>
      </c>
      <c r="R34">
        <f t="shared" si="12"/>
        <v>117.1</v>
      </c>
      <c r="S34">
        <f t="shared" si="11"/>
        <v>112.4063209076175</v>
      </c>
      <c r="T34">
        <f t="shared" si="13"/>
        <v>1.5</v>
      </c>
      <c r="U34" s="5"/>
      <c r="V34">
        <f t="shared" si="14"/>
        <v>10769.701629752803</v>
      </c>
      <c r="W34">
        <f t="shared" si="15"/>
        <v>9923.6479358756005</v>
      </c>
      <c r="X34">
        <f t="shared" si="16"/>
        <v>1551568.6471427714</v>
      </c>
      <c r="Y34">
        <f t="shared" si="8"/>
        <v>1.5515686471427714</v>
      </c>
      <c r="Z34">
        <f t="shared" si="9"/>
        <v>7.7578432357138571E-2</v>
      </c>
    </row>
    <row r="35" spans="1:26" x14ac:dyDescent="0.2">
      <c r="A35">
        <v>28</v>
      </c>
      <c r="B35" s="37">
        <v>17</v>
      </c>
      <c r="C35" s="38">
        <v>12</v>
      </c>
      <c r="D35" s="39">
        <v>2.7</v>
      </c>
      <c r="E35" s="40">
        <v>2</v>
      </c>
      <c r="F35">
        <f t="shared" si="20"/>
        <v>226.98006922186255</v>
      </c>
      <c r="G35">
        <f t="shared" si="21"/>
        <v>113.09733552923255</v>
      </c>
      <c r="H35">
        <f t="shared" si="22"/>
        <v>45026.876707575713</v>
      </c>
      <c r="I35">
        <f t="shared" si="10"/>
        <v>4.5026876707575714E-2</v>
      </c>
      <c r="J35">
        <f t="shared" si="3"/>
        <v>1.7110213148878773E-2</v>
      </c>
      <c r="L35" s="9">
        <v>28</v>
      </c>
      <c r="M35" s="32">
        <v>21.9</v>
      </c>
      <c r="N35" s="30">
        <v>3</v>
      </c>
      <c r="O35" s="30">
        <v>2</v>
      </c>
      <c r="P35" s="31" t="s">
        <v>185</v>
      </c>
      <c r="R35">
        <f t="shared" si="12"/>
        <v>21.9</v>
      </c>
      <c r="S35">
        <f t="shared" si="11"/>
        <v>20.77034035656402</v>
      </c>
      <c r="T35">
        <f t="shared" si="13"/>
        <v>3</v>
      </c>
      <c r="U35" s="5"/>
      <c r="V35">
        <f t="shared" si="14"/>
        <v>376.68481314705014</v>
      </c>
      <c r="W35">
        <f t="shared" si="15"/>
        <v>338.82629573624013</v>
      </c>
      <c r="X35">
        <f t="shared" si="16"/>
        <v>107276.55278884478</v>
      </c>
      <c r="Y35">
        <f t="shared" si="8"/>
        <v>0.10727655278884478</v>
      </c>
      <c r="Z35">
        <f t="shared" si="9"/>
        <v>4.0765090059761019E-2</v>
      </c>
    </row>
    <row r="36" spans="1:26" x14ac:dyDescent="0.2">
      <c r="A36">
        <v>29</v>
      </c>
      <c r="B36" s="37">
        <v>20</v>
      </c>
      <c r="C36" s="38">
        <v>9.5</v>
      </c>
      <c r="D36" s="39">
        <v>11</v>
      </c>
      <c r="E36" s="40">
        <v>5</v>
      </c>
      <c r="F36">
        <f t="shared" si="20"/>
        <v>314.15926535897933</v>
      </c>
      <c r="G36">
        <f t="shared" si="21"/>
        <v>70.882184246619701</v>
      </c>
      <c r="H36">
        <f t="shared" si="22"/>
        <v>195897.93690540854</v>
      </c>
      <c r="I36">
        <f t="shared" si="10"/>
        <v>0.19589793690540855</v>
      </c>
      <c r="J36">
        <f t="shared" si="3"/>
        <v>2.74257111667572E-2</v>
      </c>
      <c r="L36" s="9">
        <v>29</v>
      </c>
      <c r="M36" s="32">
        <v>12.6</v>
      </c>
      <c r="N36" s="30">
        <v>3</v>
      </c>
      <c r="O36" s="30">
        <v>3</v>
      </c>
      <c r="P36" s="31" t="s">
        <v>185</v>
      </c>
      <c r="R36">
        <f t="shared" si="12"/>
        <v>12.6</v>
      </c>
      <c r="S36">
        <f t="shared" si="11"/>
        <v>12.374716369529983</v>
      </c>
      <c r="T36">
        <f t="shared" si="13"/>
        <v>3</v>
      </c>
      <c r="U36" s="5"/>
      <c r="V36">
        <f t="shared" si="14"/>
        <v>124.68981242097888</v>
      </c>
      <c r="W36">
        <f t="shared" si="15"/>
        <v>120.27085229917635</v>
      </c>
      <c r="X36">
        <f t="shared" si="16"/>
        <v>36742.106653598938</v>
      </c>
      <c r="Y36">
        <f t="shared" si="8"/>
        <v>3.6742106653598935E-2</v>
      </c>
      <c r="Z36">
        <f t="shared" si="9"/>
        <v>1.0434758289622096E-2</v>
      </c>
    </row>
    <row r="37" spans="1:26" x14ac:dyDescent="0.2">
      <c r="A37">
        <v>30</v>
      </c>
      <c r="B37" s="37">
        <v>30</v>
      </c>
      <c r="C37" s="38">
        <v>25</v>
      </c>
      <c r="D37" s="39">
        <v>2.8</v>
      </c>
      <c r="E37" s="40">
        <v>4</v>
      </c>
      <c r="F37">
        <f t="shared" si="20"/>
        <v>706.85834705770344</v>
      </c>
      <c r="G37">
        <f t="shared" si="21"/>
        <v>490.87385212340519</v>
      </c>
      <c r="H37">
        <f t="shared" si="22"/>
        <v>166766.21002805818</v>
      </c>
      <c r="I37">
        <f t="shared" si="10"/>
        <v>0.16676621002805819</v>
      </c>
      <c r="J37">
        <f t="shared" si="3"/>
        <v>3.2852943375527466E-2</v>
      </c>
      <c r="L37" s="9">
        <v>30</v>
      </c>
      <c r="M37" s="32">
        <v>30</v>
      </c>
      <c r="N37" s="30">
        <v>15.425000000000001</v>
      </c>
      <c r="O37" s="30">
        <v>1</v>
      </c>
      <c r="P37" s="31" t="s">
        <v>184</v>
      </c>
      <c r="R37">
        <f t="shared" si="12"/>
        <v>30</v>
      </c>
      <c r="S37">
        <f t="shared" si="11"/>
        <v>1</v>
      </c>
      <c r="T37">
        <f t="shared" si="13"/>
        <v>15.425000000000001</v>
      </c>
      <c r="U37" s="5"/>
      <c r="V37">
        <f t="shared" si="14"/>
        <v>706.85834705770344</v>
      </c>
      <c r="W37">
        <f t="shared" si="15"/>
        <v>0.78539816339744828</v>
      </c>
      <c r="X37">
        <f t="shared" si="16"/>
        <v>375961.59233825497</v>
      </c>
      <c r="Y37">
        <f t="shared" si="8"/>
        <v>0.37596159233825499</v>
      </c>
      <c r="Z37">
        <f t="shared" si="9"/>
        <v>0.16993463973689127</v>
      </c>
    </row>
    <row r="38" spans="1:26" x14ac:dyDescent="0.2">
      <c r="A38">
        <v>31</v>
      </c>
      <c r="B38" s="37">
        <v>14</v>
      </c>
      <c r="C38" s="38">
        <v>12.5</v>
      </c>
      <c r="D38" s="39">
        <v>3.45</v>
      </c>
      <c r="E38" s="40">
        <v>2</v>
      </c>
      <c r="F38">
        <f t="shared" si="20"/>
        <v>153.93804002589985</v>
      </c>
      <c r="G38">
        <f t="shared" si="21"/>
        <v>122.7184630308513</v>
      </c>
      <c r="H38">
        <f t="shared" si="22"/>
        <v>47621.635889900033</v>
      </c>
      <c r="I38">
        <f t="shared" si="10"/>
        <v>4.7621635889900031E-2</v>
      </c>
      <c r="J38">
        <f t="shared" si="3"/>
        <v>1.8096221638162012E-2</v>
      </c>
      <c r="L38" s="9">
        <v>31</v>
      </c>
      <c r="M38" s="32">
        <v>71</v>
      </c>
      <c r="N38" s="30">
        <v>1</v>
      </c>
      <c r="O38" s="30">
        <v>9</v>
      </c>
      <c r="P38" s="31" t="s">
        <v>185</v>
      </c>
      <c r="R38">
        <f t="shared" si="12"/>
        <v>71</v>
      </c>
      <c r="S38">
        <f t="shared" si="11"/>
        <v>69.698541329011348</v>
      </c>
      <c r="T38">
        <f t="shared" si="13"/>
        <v>1</v>
      </c>
      <c r="U38" s="5"/>
      <c r="V38">
        <f t="shared" si="14"/>
        <v>3959.1921416865366</v>
      </c>
      <c r="W38">
        <f t="shared" si="15"/>
        <v>3815.3752634209591</v>
      </c>
      <c r="X38">
        <f t="shared" si="16"/>
        <v>388706.19853496162</v>
      </c>
      <c r="Y38">
        <f t="shared" si="8"/>
        <v>0.38870619853496163</v>
      </c>
      <c r="Z38">
        <f t="shared" si="9"/>
        <v>1.9435309926748082E-2</v>
      </c>
    </row>
    <row r="39" spans="1:26" x14ac:dyDescent="0.2">
      <c r="A39">
        <v>32</v>
      </c>
      <c r="B39" s="37">
        <v>18</v>
      </c>
      <c r="C39" s="38">
        <v>15</v>
      </c>
      <c r="D39" s="39">
        <v>2.7</v>
      </c>
      <c r="E39" s="40">
        <v>4</v>
      </c>
      <c r="F39">
        <f t="shared" si="20"/>
        <v>254.46900494077323</v>
      </c>
      <c r="G39">
        <f t="shared" si="21"/>
        <v>176.71458676442586</v>
      </c>
      <c r="H39">
        <f t="shared" si="22"/>
        <v>57891.698624025914</v>
      </c>
      <c r="I39">
        <f t="shared" si="10"/>
        <v>5.7891698624025913E-2</v>
      </c>
      <c r="J39">
        <f t="shared" si="3"/>
        <v>1.1404664628933105E-2</v>
      </c>
      <c r="L39" s="9">
        <v>32</v>
      </c>
      <c r="M39" s="32">
        <v>30</v>
      </c>
      <c r="N39" s="30">
        <v>1</v>
      </c>
      <c r="O39" s="30">
        <v>9</v>
      </c>
      <c r="P39" s="31" t="s">
        <v>185</v>
      </c>
      <c r="R39">
        <f t="shared" si="12"/>
        <v>30</v>
      </c>
      <c r="S39">
        <f t="shared" si="11"/>
        <v>30.027552674230144</v>
      </c>
      <c r="T39">
        <f t="shared" si="13"/>
        <v>1</v>
      </c>
      <c r="U39" s="5"/>
      <c r="V39">
        <f t="shared" si="14"/>
        <v>706.85834705770344</v>
      </c>
      <c r="W39">
        <f t="shared" si="15"/>
        <v>708.15733247682965</v>
      </c>
      <c r="X39">
        <f t="shared" si="16"/>
        <v>70750.77403947826</v>
      </c>
      <c r="Y39">
        <f t="shared" si="8"/>
        <v>7.0750774039478256E-2</v>
      </c>
      <c r="Z39">
        <f t="shared" si="9"/>
        <v>3.5375387019739128E-3</v>
      </c>
    </row>
    <row r="40" spans="1:26" x14ac:dyDescent="0.2">
      <c r="A40">
        <v>33</v>
      </c>
      <c r="B40" s="37">
        <v>15</v>
      </c>
      <c r="C40" s="38">
        <v>12</v>
      </c>
      <c r="D40" s="39">
        <v>6.3</v>
      </c>
      <c r="E40" s="40">
        <v>3</v>
      </c>
      <c r="F40">
        <f t="shared" ref="F40:F87" si="23">PI()*((B40/2)*(B40/2))</f>
        <v>176.71458676442586</v>
      </c>
      <c r="G40">
        <f t="shared" ref="G40:G87" si="24">PI()*((C40/2)*(C40/2))</f>
        <v>113.09733552923255</v>
      </c>
      <c r="H40">
        <f t="shared" ref="H40:H87" si="25">(D40*100)*(F40+G40+(SQRT(F40*G40)))/3</f>
        <v>90548.554258091797</v>
      </c>
      <c r="I40">
        <f t="shared" ref="I40:I87" si="26">H40/1000000</f>
        <v>9.0548554258091801E-2</v>
      </c>
      <c r="J40">
        <f t="shared" ref="J40:J46" si="27">I40*(LOOKUP(E40,A$403:A$409,B$403:B$409))</f>
        <v>2.571578940929807E-2</v>
      </c>
      <c r="L40" s="9">
        <v>33</v>
      </c>
      <c r="M40" s="32">
        <v>21</v>
      </c>
      <c r="N40" s="30">
        <v>0.7</v>
      </c>
      <c r="O40" s="30">
        <v>9</v>
      </c>
      <c r="P40" s="31" t="s">
        <v>185</v>
      </c>
      <c r="R40">
        <f t="shared" si="12"/>
        <v>21</v>
      </c>
      <c r="S40">
        <f t="shared" si="11"/>
        <v>21.52350081037277</v>
      </c>
      <c r="T40">
        <f t="shared" si="13"/>
        <v>0.7</v>
      </c>
      <c r="U40" s="5"/>
      <c r="V40">
        <f t="shared" si="14"/>
        <v>346.36059005827468</v>
      </c>
      <c r="W40">
        <f t="shared" si="15"/>
        <v>363.84440700864099</v>
      </c>
      <c r="X40">
        <f t="shared" si="16"/>
        <v>24854.663754672994</v>
      </c>
      <c r="Y40">
        <f t="shared" si="8"/>
        <v>2.4854663754672993E-2</v>
      </c>
      <c r="Z40">
        <f t="shared" si="9"/>
        <v>1.2427331877336498E-3</v>
      </c>
    </row>
    <row r="41" spans="1:26" x14ac:dyDescent="0.2">
      <c r="A41">
        <v>34</v>
      </c>
      <c r="B41" s="37">
        <v>10</v>
      </c>
      <c r="C41" s="38">
        <v>7</v>
      </c>
      <c r="D41" s="39">
        <v>6.5</v>
      </c>
      <c r="E41" s="40">
        <v>2</v>
      </c>
      <c r="F41">
        <f t="shared" si="23"/>
        <v>78.539816339744831</v>
      </c>
      <c r="G41">
        <f t="shared" si="24"/>
        <v>38.484510006474963</v>
      </c>
      <c r="H41">
        <f t="shared" si="25"/>
        <v>37267.142853208927</v>
      </c>
      <c r="I41">
        <f t="shared" si="26"/>
        <v>3.7267142853208923E-2</v>
      </c>
      <c r="J41">
        <f t="shared" si="27"/>
        <v>1.4161514284219391E-2</v>
      </c>
      <c r="L41" s="9">
        <v>34</v>
      </c>
      <c r="M41" s="32">
        <v>12.3</v>
      </c>
      <c r="N41" s="30">
        <v>6</v>
      </c>
      <c r="O41" s="30">
        <v>3</v>
      </c>
      <c r="P41" s="31" t="s">
        <v>185</v>
      </c>
      <c r="R41">
        <f t="shared" si="12"/>
        <v>12.3</v>
      </c>
      <c r="S41">
        <f t="shared" si="11"/>
        <v>10.90777957860616</v>
      </c>
      <c r="T41">
        <f t="shared" si="13"/>
        <v>6</v>
      </c>
      <c r="U41" s="5"/>
      <c r="V41">
        <f t="shared" si="14"/>
        <v>118.82288814039997</v>
      </c>
      <c r="W41">
        <f t="shared" si="15"/>
        <v>93.446402782129795</v>
      </c>
      <c r="X41">
        <f t="shared" si="16"/>
        <v>63528.555302048371</v>
      </c>
      <c r="Y41">
        <f t="shared" si="8"/>
        <v>6.3528555302048373E-2</v>
      </c>
      <c r="Z41">
        <f t="shared" si="9"/>
        <v>1.8042109705781736E-2</v>
      </c>
    </row>
    <row r="42" spans="1:26" x14ac:dyDescent="0.2">
      <c r="A42">
        <v>35</v>
      </c>
      <c r="B42" s="37">
        <v>14</v>
      </c>
      <c r="C42" s="38">
        <v>12</v>
      </c>
      <c r="D42" s="39">
        <v>1.9</v>
      </c>
      <c r="E42" s="40">
        <v>3</v>
      </c>
      <c r="F42">
        <f t="shared" si="23"/>
        <v>153.93804002589985</v>
      </c>
      <c r="G42">
        <f t="shared" si="24"/>
        <v>113.09733552923255</v>
      </c>
      <c r="H42">
        <f t="shared" si="25"/>
        <v>25268.876910373903</v>
      </c>
      <c r="I42">
        <f t="shared" si="26"/>
        <v>2.5268876910373904E-2</v>
      </c>
      <c r="J42">
        <f t="shared" si="27"/>
        <v>7.176361042546188E-3</v>
      </c>
      <c r="L42" s="9">
        <v>35</v>
      </c>
      <c r="M42" s="32">
        <v>19.2</v>
      </c>
      <c r="N42" s="30">
        <v>8</v>
      </c>
      <c r="O42" s="30">
        <v>3</v>
      </c>
      <c r="P42" s="31" t="s">
        <v>185</v>
      </c>
      <c r="R42">
        <f t="shared" si="12"/>
        <v>19.2</v>
      </c>
      <c r="S42">
        <f t="shared" si="11"/>
        <v>15.221069692058345</v>
      </c>
      <c r="T42">
        <f t="shared" si="13"/>
        <v>8</v>
      </c>
      <c r="U42" s="5"/>
      <c r="V42">
        <f t="shared" si="14"/>
        <v>289.52917895483534</v>
      </c>
      <c r="W42">
        <f t="shared" si="15"/>
        <v>181.96180249702138</v>
      </c>
      <c r="X42">
        <f t="shared" si="16"/>
        <v>186938.48131432818</v>
      </c>
      <c r="Y42">
        <f t="shared" si="8"/>
        <v>0.18693848131432819</v>
      </c>
      <c r="Z42">
        <f t="shared" si="9"/>
        <v>5.3090528693269204E-2</v>
      </c>
    </row>
    <row r="43" spans="1:26" x14ac:dyDescent="0.2">
      <c r="A43">
        <v>36</v>
      </c>
      <c r="B43" s="37">
        <v>23</v>
      </c>
      <c r="C43" s="38">
        <v>33</v>
      </c>
      <c r="D43" s="39">
        <v>2.2000000000000002</v>
      </c>
      <c r="E43" s="40">
        <v>3</v>
      </c>
      <c r="F43">
        <f t="shared" si="23"/>
        <v>415.47562843725012</v>
      </c>
      <c r="G43">
        <f t="shared" si="24"/>
        <v>855.2985999398212</v>
      </c>
      <c r="H43">
        <f t="shared" si="25"/>
        <v>136905.3718556872</v>
      </c>
      <c r="I43">
        <f t="shared" si="26"/>
        <v>0.13690537185568721</v>
      </c>
      <c r="J43">
        <f t="shared" si="27"/>
        <v>3.8881125607015163E-2</v>
      </c>
      <c r="L43" s="9">
        <v>36</v>
      </c>
      <c r="M43" s="32">
        <v>110</v>
      </c>
      <c r="N43" s="30">
        <v>1.4</v>
      </c>
      <c r="O43" s="30">
        <v>9</v>
      </c>
      <c r="P43" s="31" t="s">
        <v>185</v>
      </c>
      <c r="R43">
        <f t="shared" si="12"/>
        <v>110</v>
      </c>
      <c r="S43">
        <f t="shared" si="11"/>
        <v>106.00810372771475</v>
      </c>
      <c r="T43">
        <f t="shared" si="13"/>
        <v>1.4</v>
      </c>
      <c r="U43" s="5"/>
      <c r="V43">
        <f t="shared" si="14"/>
        <v>9503.317777109125</v>
      </c>
      <c r="W43">
        <f t="shared" si="15"/>
        <v>8826.0831219182764</v>
      </c>
      <c r="X43">
        <f t="shared" si="16"/>
        <v>1282766.0344826446</v>
      </c>
      <c r="Y43">
        <f t="shared" si="8"/>
        <v>1.2827660344826446</v>
      </c>
      <c r="Z43">
        <f t="shared" si="9"/>
        <v>6.4138301724132235E-2</v>
      </c>
    </row>
    <row r="44" spans="1:26" x14ac:dyDescent="0.2">
      <c r="A44">
        <v>37</v>
      </c>
      <c r="B44" s="37">
        <v>15</v>
      </c>
      <c r="C44" s="38">
        <v>6</v>
      </c>
      <c r="D44" s="39">
        <v>3.3</v>
      </c>
      <c r="E44" s="40">
        <v>3</v>
      </c>
      <c r="F44">
        <f t="shared" si="23"/>
        <v>176.71458676442586</v>
      </c>
      <c r="G44">
        <f t="shared" si="24"/>
        <v>28.274333882308138</v>
      </c>
      <c r="H44">
        <f t="shared" si="25"/>
        <v>30324.223088775481</v>
      </c>
      <c r="I44">
        <f t="shared" si="26"/>
        <v>3.0324223088775481E-2</v>
      </c>
      <c r="J44">
        <f t="shared" si="27"/>
        <v>8.6120793572122354E-3</v>
      </c>
      <c r="L44" s="9">
        <v>37</v>
      </c>
      <c r="M44" s="32">
        <v>21.4</v>
      </c>
      <c r="N44" s="30">
        <v>11</v>
      </c>
      <c r="O44" s="30">
        <v>2</v>
      </c>
      <c r="P44" s="31" t="s">
        <v>185</v>
      </c>
      <c r="R44">
        <f t="shared" si="12"/>
        <v>21.4</v>
      </c>
      <c r="S44">
        <f t="shared" si="11"/>
        <v>14.769529983792543</v>
      </c>
      <c r="T44">
        <f t="shared" si="13"/>
        <v>11</v>
      </c>
      <c r="U44" s="5"/>
      <c r="V44">
        <f t="shared" si="14"/>
        <v>359.68094290949534</v>
      </c>
      <c r="W44">
        <f t="shared" si="15"/>
        <v>171.32598248628892</v>
      </c>
      <c r="X44">
        <f t="shared" si="16"/>
        <v>285723.57230229565</v>
      </c>
      <c r="Y44">
        <f t="shared" si="8"/>
        <v>0.28572357230229567</v>
      </c>
      <c r="Z44">
        <f t="shared" si="9"/>
        <v>0.10857495747487235</v>
      </c>
    </row>
    <row r="45" spans="1:26" x14ac:dyDescent="0.2">
      <c r="A45">
        <v>38</v>
      </c>
      <c r="B45" s="37">
        <v>19</v>
      </c>
      <c r="C45" s="38">
        <v>35</v>
      </c>
      <c r="D45" s="39">
        <v>7.1</v>
      </c>
      <c r="E45" s="40">
        <v>5</v>
      </c>
      <c r="F45">
        <f t="shared" si="23"/>
        <v>283.5287369864788</v>
      </c>
      <c r="G45">
        <f t="shared" si="24"/>
        <v>962.11275016187415</v>
      </c>
      <c r="H45">
        <f t="shared" si="25"/>
        <v>418410.39957447862</v>
      </c>
      <c r="I45">
        <f t="shared" si="26"/>
        <v>0.41841039957447862</v>
      </c>
      <c r="J45">
        <f t="shared" si="27"/>
        <v>5.8577455940427015E-2</v>
      </c>
      <c r="L45" s="9">
        <v>38</v>
      </c>
      <c r="M45" s="32">
        <v>22.7</v>
      </c>
      <c r="N45" s="30">
        <v>15.425000000000001</v>
      </c>
      <c r="O45" s="30">
        <v>1</v>
      </c>
      <c r="P45" s="31" t="s">
        <v>184</v>
      </c>
      <c r="R45">
        <f t="shared" si="12"/>
        <v>22.7</v>
      </c>
      <c r="S45">
        <f t="shared" si="11"/>
        <v>1</v>
      </c>
      <c r="T45">
        <f t="shared" si="13"/>
        <v>15.425000000000001</v>
      </c>
      <c r="U45" s="5"/>
      <c r="V45">
        <f t="shared" si="14"/>
        <v>404.7078196170711</v>
      </c>
      <c r="W45">
        <f t="shared" si="15"/>
        <v>0.78539816339744828</v>
      </c>
      <c r="X45">
        <f t="shared" si="16"/>
        <v>217657.93625606454</v>
      </c>
      <c r="Y45">
        <f t="shared" si="8"/>
        <v>0.21765793625606453</v>
      </c>
      <c r="Z45">
        <f t="shared" si="9"/>
        <v>9.8381387187741171E-2</v>
      </c>
    </row>
    <row r="46" spans="1:26" x14ac:dyDescent="0.2">
      <c r="A46">
        <v>39</v>
      </c>
      <c r="B46" s="37">
        <v>18</v>
      </c>
      <c r="C46" s="38">
        <v>21</v>
      </c>
      <c r="D46" s="39">
        <v>10.199999999999999</v>
      </c>
      <c r="E46" s="40">
        <v>2</v>
      </c>
      <c r="F46">
        <f t="shared" si="23"/>
        <v>254.46900494077323</v>
      </c>
      <c r="G46">
        <f t="shared" si="24"/>
        <v>346.36059005827468</v>
      </c>
      <c r="H46">
        <f t="shared" si="25"/>
        <v>305221.4342595163</v>
      </c>
      <c r="I46">
        <f t="shared" si="26"/>
        <v>0.30522143425951631</v>
      </c>
      <c r="J46">
        <f t="shared" si="27"/>
        <v>0.1159841450186162</v>
      </c>
      <c r="L46" s="9">
        <v>39</v>
      </c>
      <c r="M46" s="32">
        <v>16</v>
      </c>
      <c r="N46" s="30">
        <v>12</v>
      </c>
      <c r="O46" s="30">
        <v>4</v>
      </c>
      <c r="P46" s="31" t="s">
        <v>185</v>
      </c>
      <c r="R46">
        <f>M46</f>
        <v>16</v>
      </c>
      <c r="S46">
        <f t="shared" si="11"/>
        <v>10.776337115072934</v>
      </c>
      <c r="T46">
        <f>N46</f>
        <v>12</v>
      </c>
      <c r="U46" s="5"/>
      <c r="V46">
        <f>PI()*((R46/2)*(R46/2))</f>
        <v>201.06192982974676</v>
      </c>
      <c r="W46">
        <f>PI()*((S46/2)*(S46/2))</f>
        <v>91.207850162911555</v>
      </c>
      <c r="X46">
        <f>(T46*100)*(V46+W46+(SQRT(V46*W46)))/3</f>
        <v>171075.69041837557</v>
      </c>
      <c r="Y46">
        <f t="shared" si="8"/>
        <v>0.17107569041837556</v>
      </c>
      <c r="Z46">
        <f t="shared" si="9"/>
        <v>3.370191101241999E-2</v>
      </c>
    </row>
    <row r="47" spans="1:26" x14ac:dyDescent="0.2">
      <c r="A47">
        <v>40</v>
      </c>
      <c r="B47" s="37"/>
      <c r="C47" s="38"/>
      <c r="D47" s="39"/>
      <c r="E47" s="40"/>
      <c r="F47">
        <f t="shared" si="23"/>
        <v>0</v>
      </c>
      <c r="G47">
        <f t="shared" si="24"/>
        <v>0</v>
      </c>
      <c r="H47">
        <f t="shared" si="25"/>
        <v>0</v>
      </c>
      <c r="I47">
        <f t="shared" si="26"/>
        <v>0</v>
      </c>
      <c r="L47" s="9">
        <v>40</v>
      </c>
      <c r="M47" s="32">
        <v>21.1</v>
      </c>
      <c r="N47" s="30">
        <v>21.594999999999999</v>
      </c>
      <c r="O47" s="30">
        <v>3</v>
      </c>
      <c r="P47" s="31" t="s">
        <v>184</v>
      </c>
      <c r="R47">
        <f>M47</f>
        <v>21.1</v>
      </c>
      <c r="S47">
        <f t="shared" si="11"/>
        <v>1</v>
      </c>
      <c r="T47">
        <f>N47</f>
        <v>21.594999999999999</v>
      </c>
      <c r="U47" s="5"/>
      <c r="V47">
        <f>PI()*((R47/2)*(R47/2))</f>
        <v>349.66711632617796</v>
      </c>
      <c r="W47">
        <f>PI()*((S47/2)*(S47/2))</f>
        <v>0.78539816339744828</v>
      </c>
      <c r="X47">
        <f>(T47*100)*(V47+W47+(SQRT(V47*W47)))/3</f>
        <v>264196.40859487216</v>
      </c>
      <c r="Y47">
        <f t="shared" si="8"/>
        <v>0.26419640859487215</v>
      </c>
      <c r="Z47">
        <f t="shared" si="9"/>
        <v>7.5031780040943685E-2</v>
      </c>
    </row>
    <row r="48" spans="1:26" x14ac:dyDescent="0.2">
      <c r="A48">
        <v>41</v>
      </c>
      <c r="B48" s="37"/>
      <c r="C48" s="38"/>
      <c r="D48" s="39"/>
      <c r="E48" s="40"/>
      <c r="F48">
        <f t="shared" si="23"/>
        <v>0</v>
      </c>
      <c r="G48">
        <f t="shared" si="24"/>
        <v>0</v>
      </c>
      <c r="H48">
        <f t="shared" si="25"/>
        <v>0</v>
      </c>
      <c r="I48">
        <f t="shared" si="26"/>
        <v>0</v>
      </c>
      <c r="L48" s="9">
        <v>41</v>
      </c>
      <c r="M48" s="32">
        <v>14.4</v>
      </c>
      <c r="N48" s="30">
        <v>3.5</v>
      </c>
      <c r="O48" s="30">
        <v>5</v>
      </c>
      <c r="P48" s="31" t="s">
        <v>185</v>
      </c>
      <c r="R48">
        <f t="shared" ref="R48:R87" si="28">M48</f>
        <v>14.4</v>
      </c>
      <c r="S48">
        <f t="shared" si="11"/>
        <v>13.766288492706646</v>
      </c>
      <c r="T48">
        <f t="shared" ref="T48:T87" si="29">N48</f>
        <v>3.5</v>
      </c>
      <c r="U48" s="5"/>
      <c r="V48">
        <f t="shared" ref="V48:V87" si="30">PI()*((R48/2)*(R48/2))</f>
        <v>162.86016316209489</v>
      </c>
      <c r="W48">
        <f t="shared" ref="W48:W87" si="31">PI()*((S48/2)*(S48/2))</f>
        <v>148.8413548322882</v>
      </c>
      <c r="X48">
        <f t="shared" ref="X48:X87" si="32">(T48*100)*(V48+W48+(SQRT(V48*W48)))/3</f>
        <v>54529.366833616361</v>
      </c>
      <c r="Y48">
        <f t="shared" ref="Y48:Y87" si="33">X48/1000000</f>
        <v>5.4529366833616359E-2</v>
      </c>
      <c r="Z48">
        <f>Y48*(LOOKUP(O48,A$403:A$409,B$403:B$409))</f>
        <v>7.6341113567062911E-3</v>
      </c>
    </row>
    <row r="49" spans="1:26" x14ac:dyDescent="0.2">
      <c r="A49">
        <v>42</v>
      </c>
      <c r="B49" s="37"/>
      <c r="C49" s="38"/>
      <c r="D49" s="39"/>
      <c r="E49" s="40"/>
      <c r="F49">
        <f t="shared" si="23"/>
        <v>0</v>
      </c>
      <c r="G49">
        <f t="shared" si="24"/>
        <v>0</v>
      </c>
      <c r="H49">
        <f t="shared" si="25"/>
        <v>0</v>
      </c>
      <c r="I49">
        <f t="shared" si="26"/>
        <v>0</v>
      </c>
      <c r="L49" s="9">
        <v>42</v>
      </c>
      <c r="M49" s="32">
        <v>18.399999999999999</v>
      </c>
      <c r="N49" s="30">
        <v>21.594999999999999</v>
      </c>
      <c r="O49" s="30">
        <v>2</v>
      </c>
      <c r="P49" s="31" t="s">
        <v>184</v>
      </c>
      <c r="R49">
        <f t="shared" si="28"/>
        <v>18.399999999999999</v>
      </c>
      <c r="S49">
        <f t="shared" si="11"/>
        <v>1</v>
      </c>
      <c r="T49">
        <f t="shared" si="29"/>
        <v>21.594999999999999</v>
      </c>
      <c r="U49" s="5"/>
      <c r="V49">
        <f t="shared" si="30"/>
        <v>265.90440219984004</v>
      </c>
      <c r="W49">
        <f t="shared" si="31"/>
        <v>0.78539816339744828</v>
      </c>
      <c r="X49">
        <f t="shared" si="32"/>
        <v>202374.75427579213</v>
      </c>
      <c r="Y49">
        <f t="shared" si="33"/>
        <v>0.20237475427579213</v>
      </c>
      <c r="Z49">
        <f>Y49*(LOOKUP(O49,A$403:A$409,B$403:B$409))</f>
        <v>7.6902406624801009E-2</v>
      </c>
    </row>
    <row r="50" spans="1:26" x14ac:dyDescent="0.2">
      <c r="A50">
        <v>43</v>
      </c>
      <c r="B50" s="37"/>
      <c r="C50" s="38"/>
      <c r="D50" s="39"/>
      <c r="E50" s="40"/>
      <c r="F50">
        <f t="shared" si="23"/>
        <v>0</v>
      </c>
      <c r="G50">
        <f t="shared" si="24"/>
        <v>0</v>
      </c>
      <c r="H50">
        <f t="shared" si="25"/>
        <v>0</v>
      </c>
      <c r="I50">
        <f t="shared" si="26"/>
        <v>0</v>
      </c>
      <c r="L50" s="9">
        <v>43</v>
      </c>
      <c r="M50" s="32">
        <v>33.9</v>
      </c>
      <c r="N50" s="30">
        <v>2</v>
      </c>
      <c r="O50" s="30">
        <v>4</v>
      </c>
      <c r="P50" s="31" t="s">
        <v>185</v>
      </c>
      <c r="R50">
        <f t="shared" si="28"/>
        <v>33.9</v>
      </c>
      <c r="S50">
        <f t="shared" si="11"/>
        <v>32.702269043760126</v>
      </c>
      <c r="T50">
        <f t="shared" si="29"/>
        <v>2</v>
      </c>
      <c r="U50" s="5"/>
      <c r="V50">
        <f t="shared" si="30"/>
        <v>902.58742335798138</v>
      </c>
      <c r="W50">
        <f t="shared" si="31"/>
        <v>839.93495570616903</v>
      </c>
      <c r="X50">
        <f t="shared" si="32"/>
        <v>174214.68122800713</v>
      </c>
      <c r="Y50">
        <f t="shared" si="33"/>
        <v>0.17421468122800712</v>
      </c>
      <c r="Z50">
        <f>Y50*(LOOKUP(O50,A$403:A$409,B$403:B$409))</f>
        <v>3.4320292201917402E-2</v>
      </c>
    </row>
    <row r="51" spans="1:26" x14ac:dyDescent="0.2">
      <c r="A51">
        <v>44</v>
      </c>
      <c r="B51" s="37"/>
      <c r="C51" s="38"/>
      <c r="D51" s="39"/>
      <c r="E51" s="40"/>
      <c r="F51">
        <f t="shared" si="23"/>
        <v>0</v>
      </c>
      <c r="G51">
        <f t="shared" si="24"/>
        <v>0</v>
      </c>
      <c r="H51">
        <f t="shared" si="25"/>
        <v>0</v>
      </c>
      <c r="I51">
        <f t="shared" si="26"/>
        <v>0</v>
      </c>
      <c r="L51" s="9">
        <v>44</v>
      </c>
      <c r="M51" s="32">
        <v>30.6</v>
      </c>
      <c r="N51" s="30">
        <v>27.765000000000001</v>
      </c>
      <c r="O51" s="30">
        <v>2</v>
      </c>
      <c r="P51" s="31" t="s">
        <v>184</v>
      </c>
      <c r="R51">
        <f t="shared" si="28"/>
        <v>30.6</v>
      </c>
      <c r="S51">
        <f t="shared" si="11"/>
        <v>1</v>
      </c>
      <c r="T51">
        <f t="shared" si="29"/>
        <v>27.765000000000001</v>
      </c>
      <c r="U51" s="5"/>
      <c r="V51">
        <f t="shared" si="30"/>
        <v>735.41542427883473</v>
      </c>
      <c r="W51">
        <f t="shared" si="31"/>
        <v>0.78539816339744828</v>
      </c>
      <c r="X51">
        <f t="shared" si="32"/>
        <v>703596.57277715055</v>
      </c>
      <c r="Y51">
        <f t="shared" si="33"/>
        <v>0.7035965727771506</v>
      </c>
      <c r="Z51">
        <f>Y51*(LOOKUP(O51,A$403:A$409,B$403:B$409))</f>
        <v>0.26736669765531723</v>
      </c>
    </row>
    <row r="52" spans="1:26" x14ac:dyDescent="0.2">
      <c r="A52">
        <v>45</v>
      </c>
      <c r="B52" s="37"/>
      <c r="C52" s="38"/>
      <c r="D52" s="39"/>
      <c r="E52" s="40"/>
      <c r="F52">
        <f t="shared" si="23"/>
        <v>0</v>
      </c>
      <c r="G52">
        <f t="shared" si="24"/>
        <v>0</v>
      </c>
      <c r="H52">
        <f t="shared" si="25"/>
        <v>0</v>
      </c>
      <c r="I52">
        <f t="shared" si="26"/>
        <v>0</v>
      </c>
      <c r="L52" s="9">
        <v>45</v>
      </c>
      <c r="M52" s="20">
        <v>6.8</v>
      </c>
      <c r="N52" s="20">
        <v>3.5</v>
      </c>
      <c r="O52" s="20">
        <v>3</v>
      </c>
      <c r="P52" s="20" t="s">
        <v>185</v>
      </c>
      <c r="R52">
        <f t="shared" si="28"/>
        <v>6.8</v>
      </c>
      <c r="S52">
        <f t="shared" si="11"/>
        <v>7.0285251215559157</v>
      </c>
      <c r="T52">
        <f t="shared" si="29"/>
        <v>3.5</v>
      </c>
      <c r="U52" s="5"/>
      <c r="V52">
        <f t="shared" si="30"/>
        <v>36.316811075498002</v>
      </c>
      <c r="W52">
        <f t="shared" si="31"/>
        <v>38.798799164392875</v>
      </c>
      <c r="X52">
        <f t="shared" si="32"/>
        <v>13142.839167331791</v>
      </c>
      <c r="Y52">
        <f t="shared" si="33"/>
        <v>1.3142839167331791E-2</v>
      </c>
      <c r="Z52">
        <f t="shared" ref="Z52:Z69" si="34">Y52*(LOOKUP(O52,A$403:A$409,B$403:B$409))</f>
        <v>3.7325663235222282E-3</v>
      </c>
    </row>
    <row r="53" spans="1:26" x14ac:dyDescent="0.2">
      <c r="A53">
        <v>46</v>
      </c>
      <c r="B53" s="37"/>
      <c r="C53" s="38"/>
      <c r="D53" s="39"/>
      <c r="E53" s="40"/>
      <c r="F53">
        <f t="shared" si="23"/>
        <v>0</v>
      </c>
      <c r="G53">
        <f t="shared" si="24"/>
        <v>0</v>
      </c>
      <c r="H53">
        <f t="shared" si="25"/>
        <v>0</v>
      </c>
      <c r="I53">
        <f t="shared" si="26"/>
        <v>0</v>
      </c>
      <c r="L53" s="9">
        <v>46</v>
      </c>
      <c r="M53" s="20">
        <v>17.600000000000001</v>
      </c>
      <c r="N53" s="20">
        <v>15.425000000000001</v>
      </c>
      <c r="O53" s="20">
        <v>3</v>
      </c>
      <c r="P53" s="20" t="s">
        <v>185</v>
      </c>
      <c r="R53">
        <f t="shared" si="28"/>
        <v>17.600000000000001</v>
      </c>
      <c r="S53">
        <f t="shared" si="11"/>
        <v>9.8000000000000007</v>
      </c>
      <c r="T53">
        <f t="shared" si="29"/>
        <v>15.425000000000001</v>
      </c>
      <c r="U53" s="5"/>
      <c r="V53">
        <f t="shared" si="30"/>
        <v>243.28493509399362</v>
      </c>
      <c r="W53">
        <f t="shared" si="31"/>
        <v>75.429639612690949</v>
      </c>
      <c r="X53">
        <f t="shared" si="32"/>
        <v>233524.24233873913</v>
      </c>
      <c r="Y53">
        <f t="shared" si="33"/>
        <v>0.23352424233873914</v>
      </c>
      <c r="Z53">
        <f t="shared" si="34"/>
        <v>6.6320884824201912E-2</v>
      </c>
    </row>
    <row r="54" spans="1:26" x14ac:dyDescent="0.2">
      <c r="A54">
        <v>47</v>
      </c>
      <c r="B54" s="37"/>
      <c r="C54" s="38"/>
      <c r="D54" s="39"/>
      <c r="E54" s="40"/>
      <c r="F54">
        <f t="shared" si="23"/>
        <v>0</v>
      </c>
      <c r="G54">
        <f t="shared" si="24"/>
        <v>0</v>
      </c>
      <c r="H54">
        <f t="shared" si="25"/>
        <v>0</v>
      </c>
      <c r="I54">
        <f t="shared" si="26"/>
        <v>0</v>
      </c>
      <c r="L54" s="9">
        <v>47</v>
      </c>
      <c r="M54" s="20">
        <v>135</v>
      </c>
      <c r="N54" s="20">
        <v>0.81</v>
      </c>
      <c r="O54" s="20">
        <v>9</v>
      </c>
      <c r="P54" s="20" t="s">
        <v>185</v>
      </c>
      <c r="R54">
        <f t="shared" si="28"/>
        <v>135</v>
      </c>
      <c r="S54">
        <f t="shared" si="11"/>
        <v>132.45542949756887</v>
      </c>
      <c r="T54">
        <f t="shared" si="29"/>
        <v>0.81</v>
      </c>
      <c r="U54" s="5"/>
      <c r="V54">
        <f t="shared" si="30"/>
        <v>14313.881527918495</v>
      </c>
      <c r="W54">
        <f t="shared" si="31"/>
        <v>13779.371584814175</v>
      </c>
      <c r="X54">
        <f t="shared" si="32"/>
        <v>1137708.0991553345</v>
      </c>
      <c r="Y54">
        <f t="shared" si="33"/>
        <v>1.1377080991553346</v>
      </c>
      <c r="Z54">
        <f t="shared" si="34"/>
        <v>5.6885404957766728E-2</v>
      </c>
    </row>
    <row r="55" spans="1:26" x14ac:dyDescent="0.2">
      <c r="A55">
        <v>48</v>
      </c>
      <c r="B55" s="37"/>
      <c r="C55" s="38"/>
      <c r="D55" s="39"/>
      <c r="E55" s="40"/>
      <c r="F55">
        <f t="shared" si="23"/>
        <v>0</v>
      </c>
      <c r="G55">
        <f t="shared" si="24"/>
        <v>0</v>
      </c>
      <c r="H55">
        <f t="shared" si="25"/>
        <v>0</v>
      </c>
      <c r="I55">
        <f t="shared" si="26"/>
        <v>0</v>
      </c>
      <c r="L55" s="9">
        <v>48</v>
      </c>
      <c r="M55" s="20">
        <v>15.6</v>
      </c>
      <c r="N55" s="20">
        <v>3</v>
      </c>
      <c r="O55" s="20">
        <v>3</v>
      </c>
      <c r="P55" s="20" t="s">
        <v>185</v>
      </c>
      <c r="R55">
        <f t="shared" si="28"/>
        <v>15.6</v>
      </c>
      <c r="S55">
        <f t="shared" si="11"/>
        <v>15.082982171799028</v>
      </c>
      <c r="T55">
        <f t="shared" si="29"/>
        <v>3</v>
      </c>
      <c r="U55" s="5"/>
      <c r="V55">
        <f t="shared" si="30"/>
        <v>191.13449704440299</v>
      </c>
      <c r="W55">
        <f t="shared" si="31"/>
        <v>178.67521640802255</v>
      </c>
      <c r="X55">
        <f t="shared" si="32"/>
        <v>55460.959879450907</v>
      </c>
      <c r="Y55">
        <f t="shared" si="33"/>
        <v>5.5460959879450905E-2</v>
      </c>
      <c r="Z55">
        <f t="shared" si="34"/>
        <v>1.5750912605764056E-2</v>
      </c>
    </row>
    <row r="56" spans="1:26" x14ac:dyDescent="0.2">
      <c r="A56">
        <v>49</v>
      </c>
      <c r="B56" s="37"/>
      <c r="C56" s="38"/>
      <c r="D56" s="39"/>
      <c r="E56" s="40"/>
      <c r="F56">
        <f t="shared" si="23"/>
        <v>0</v>
      </c>
      <c r="G56">
        <f t="shared" si="24"/>
        <v>0</v>
      </c>
      <c r="H56">
        <f t="shared" si="25"/>
        <v>0</v>
      </c>
      <c r="I56">
        <f t="shared" si="26"/>
        <v>0</v>
      </c>
      <c r="L56" s="9">
        <v>49</v>
      </c>
      <c r="M56" s="20">
        <v>25.3</v>
      </c>
      <c r="N56" s="20">
        <v>14</v>
      </c>
      <c r="O56" s="20">
        <v>3</v>
      </c>
      <c r="P56" s="20" t="s">
        <v>185</v>
      </c>
      <c r="R56">
        <f t="shared" si="28"/>
        <v>25.3</v>
      </c>
      <c r="S56">
        <f t="shared" si="11"/>
        <v>14.818638573743922</v>
      </c>
      <c r="T56">
        <f t="shared" si="29"/>
        <v>14</v>
      </c>
      <c r="U56" s="5"/>
      <c r="V56">
        <f t="shared" si="30"/>
        <v>502.72551040907268</v>
      </c>
      <c r="W56">
        <f t="shared" si="31"/>
        <v>172.46719212206611</v>
      </c>
      <c r="X56">
        <f t="shared" si="32"/>
        <v>452502.1899924521</v>
      </c>
      <c r="Y56">
        <f t="shared" si="33"/>
        <v>0.45250218999245212</v>
      </c>
      <c r="Z56">
        <f t="shared" si="34"/>
        <v>0.1285106219578564</v>
      </c>
    </row>
    <row r="57" spans="1:26" x14ac:dyDescent="0.2">
      <c r="A57">
        <v>50</v>
      </c>
      <c r="B57" s="37"/>
      <c r="C57" s="38"/>
      <c r="D57" s="39"/>
      <c r="E57" s="40"/>
      <c r="F57">
        <f t="shared" si="23"/>
        <v>0</v>
      </c>
      <c r="G57">
        <f t="shared" si="24"/>
        <v>0</v>
      </c>
      <c r="H57">
        <f t="shared" si="25"/>
        <v>0</v>
      </c>
      <c r="I57">
        <f t="shared" si="26"/>
        <v>0</v>
      </c>
      <c r="L57" s="9">
        <v>50</v>
      </c>
      <c r="M57" s="20">
        <v>19.899999999999999</v>
      </c>
      <c r="N57" s="20">
        <v>18.510000000000002</v>
      </c>
      <c r="O57" s="20">
        <v>3</v>
      </c>
      <c r="P57" s="20" t="s">
        <v>185</v>
      </c>
      <c r="R57">
        <f t="shared" si="28"/>
        <v>19.899999999999999</v>
      </c>
      <c r="S57">
        <f t="shared" si="11"/>
        <v>8.9600000000000009</v>
      </c>
      <c r="T57">
        <f t="shared" si="29"/>
        <v>18.510000000000002</v>
      </c>
      <c r="U57" s="5"/>
      <c r="V57">
        <f t="shared" si="30"/>
        <v>311.02552668702344</v>
      </c>
      <c r="W57">
        <f t="shared" si="31"/>
        <v>63.05302119460859</v>
      </c>
      <c r="X57">
        <f t="shared" si="32"/>
        <v>317210.9182989673</v>
      </c>
      <c r="Y57">
        <f t="shared" si="33"/>
        <v>0.3172109182989673</v>
      </c>
      <c r="Z57">
        <f t="shared" si="34"/>
        <v>9.0087900796906706E-2</v>
      </c>
    </row>
    <row r="58" spans="1:26" x14ac:dyDescent="0.2">
      <c r="A58">
        <v>51</v>
      </c>
      <c r="B58" s="37"/>
      <c r="C58" s="38"/>
      <c r="D58" s="39"/>
      <c r="E58" s="40"/>
      <c r="F58">
        <f t="shared" si="23"/>
        <v>0</v>
      </c>
      <c r="G58">
        <f t="shared" si="24"/>
        <v>0</v>
      </c>
      <c r="H58">
        <f t="shared" si="25"/>
        <v>0</v>
      </c>
      <c r="I58">
        <f t="shared" si="26"/>
        <v>0</v>
      </c>
      <c r="L58" s="9">
        <v>51</v>
      </c>
      <c r="M58" s="20">
        <v>16.8</v>
      </c>
      <c r="N58" s="20">
        <v>20</v>
      </c>
      <c r="O58" s="20">
        <v>3</v>
      </c>
      <c r="P58" s="20" t="s">
        <v>184</v>
      </c>
      <c r="R58">
        <f t="shared" si="28"/>
        <v>16.8</v>
      </c>
      <c r="S58">
        <f t="shared" si="11"/>
        <v>1</v>
      </c>
      <c r="T58">
        <f t="shared" si="29"/>
        <v>20</v>
      </c>
      <c r="U58" s="5"/>
      <c r="V58">
        <f t="shared" si="30"/>
        <v>221.6707776372958</v>
      </c>
      <c r="W58">
        <f t="shared" si="31"/>
        <v>0.78539816339744828</v>
      </c>
      <c r="X58">
        <f t="shared" si="32"/>
        <v>157100.57663051356</v>
      </c>
      <c r="Y58">
        <f t="shared" si="33"/>
        <v>0.15710057663051355</v>
      </c>
      <c r="Z58">
        <f t="shared" si="34"/>
        <v>4.4616563763065845E-2</v>
      </c>
    </row>
    <row r="59" spans="1:26" x14ac:dyDescent="0.2">
      <c r="A59">
        <v>52</v>
      </c>
      <c r="B59" s="20"/>
      <c r="C59" s="20"/>
      <c r="D59" s="20"/>
      <c r="E59" s="20"/>
      <c r="F59">
        <f t="shared" si="23"/>
        <v>0</v>
      </c>
      <c r="G59">
        <f t="shared" si="24"/>
        <v>0</v>
      </c>
      <c r="H59">
        <f t="shared" si="25"/>
        <v>0</v>
      </c>
      <c r="I59">
        <f t="shared" si="26"/>
        <v>0</v>
      </c>
      <c r="L59" s="9">
        <v>52</v>
      </c>
      <c r="M59" s="20">
        <v>19.2</v>
      </c>
      <c r="N59" s="20">
        <v>6</v>
      </c>
      <c r="O59" s="20">
        <v>2</v>
      </c>
      <c r="P59" s="20" t="s">
        <v>185</v>
      </c>
      <c r="R59">
        <f t="shared" si="28"/>
        <v>19.2</v>
      </c>
      <c r="S59">
        <f t="shared" si="11"/>
        <v>16.46580226904376</v>
      </c>
      <c r="T59">
        <f t="shared" si="29"/>
        <v>6</v>
      </c>
      <c r="U59" s="5"/>
      <c r="V59">
        <f t="shared" si="30"/>
        <v>289.52917895483534</v>
      </c>
      <c r="W59">
        <f t="shared" si="31"/>
        <v>212.93922693835344</v>
      </c>
      <c r="X59">
        <f t="shared" si="32"/>
        <v>150153.37088477219</v>
      </c>
      <c r="Y59">
        <f t="shared" si="33"/>
        <v>0.15015337088477218</v>
      </c>
      <c r="Z59">
        <f t="shared" si="34"/>
        <v>5.7058280936213429E-2</v>
      </c>
    </row>
    <row r="60" spans="1:26" x14ac:dyDescent="0.2">
      <c r="A60">
        <v>53</v>
      </c>
      <c r="B60" s="20"/>
      <c r="C60" s="20"/>
      <c r="D60" s="20"/>
      <c r="E60" s="20"/>
      <c r="F60">
        <f t="shared" si="23"/>
        <v>0</v>
      </c>
      <c r="G60">
        <f t="shared" si="24"/>
        <v>0</v>
      </c>
      <c r="H60">
        <f t="shared" si="25"/>
        <v>0</v>
      </c>
      <c r="I60">
        <f t="shared" si="26"/>
        <v>0</v>
      </c>
      <c r="L60" s="9">
        <v>53</v>
      </c>
      <c r="M60" s="20">
        <v>8.5</v>
      </c>
      <c r="N60" s="20">
        <v>6</v>
      </c>
      <c r="O60" s="20">
        <v>3</v>
      </c>
      <c r="P60" s="20" t="s">
        <v>184</v>
      </c>
      <c r="R60">
        <f t="shared" si="28"/>
        <v>8.5</v>
      </c>
      <c r="S60">
        <f t="shared" si="11"/>
        <v>1</v>
      </c>
      <c r="T60">
        <f t="shared" si="29"/>
        <v>6</v>
      </c>
      <c r="U60" s="5"/>
      <c r="V60">
        <f t="shared" si="30"/>
        <v>56.745017305465637</v>
      </c>
      <c r="W60">
        <f t="shared" si="31"/>
        <v>0.78539816339744828</v>
      </c>
      <c r="X60">
        <f t="shared" si="32"/>
        <v>12841.259971548279</v>
      </c>
      <c r="Y60">
        <f t="shared" si="33"/>
        <v>1.284125997154828E-2</v>
      </c>
      <c r="Z60">
        <f t="shared" si="34"/>
        <v>3.646917831919711E-3</v>
      </c>
    </row>
    <row r="61" spans="1:26" x14ac:dyDescent="0.2">
      <c r="A61">
        <v>54</v>
      </c>
      <c r="B61" s="20"/>
      <c r="C61" s="20"/>
      <c r="D61" s="20"/>
      <c r="E61" s="20"/>
      <c r="F61">
        <f t="shared" si="23"/>
        <v>0</v>
      </c>
      <c r="G61">
        <f t="shared" si="24"/>
        <v>0</v>
      </c>
      <c r="H61">
        <f t="shared" si="25"/>
        <v>0</v>
      </c>
      <c r="I61">
        <f t="shared" si="26"/>
        <v>0</v>
      </c>
      <c r="L61" s="9">
        <v>54</v>
      </c>
      <c r="M61" s="20">
        <v>18.100000000000001</v>
      </c>
      <c r="N61" s="20">
        <v>20</v>
      </c>
      <c r="O61" s="20">
        <v>3</v>
      </c>
      <c r="P61" s="20" t="s">
        <v>185</v>
      </c>
      <c r="R61">
        <f t="shared" si="28"/>
        <v>18.100000000000001</v>
      </c>
      <c r="S61">
        <f t="shared" si="11"/>
        <v>7.3658022690437601</v>
      </c>
      <c r="T61">
        <f t="shared" si="29"/>
        <v>20</v>
      </c>
      <c r="U61" s="5"/>
      <c r="V61">
        <f t="shared" si="30"/>
        <v>257.30429231063806</v>
      </c>
      <c r="W61">
        <f t="shared" si="31"/>
        <v>42.611811179596529</v>
      </c>
      <c r="X61">
        <f t="shared" si="32"/>
        <v>269750.79238709551</v>
      </c>
      <c r="Y61">
        <f t="shared" si="33"/>
        <v>0.26975079238709554</v>
      </c>
      <c r="Z61">
        <f t="shared" si="34"/>
        <v>7.660922503793513E-2</v>
      </c>
    </row>
    <row r="62" spans="1:26" x14ac:dyDescent="0.2">
      <c r="A62">
        <v>55</v>
      </c>
      <c r="B62" s="20"/>
      <c r="C62" s="20"/>
      <c r="D62" s="20"/>
      <c r="E62" s="20"/>
      <c r="F62">
        <f t="shared" si="23"/>
        <v>0</v>
      </c>
      <c r="G62">
        <f t="shared" si="24"/>
        <v>0</v>
      </c>
      <c r="H62">
        <f t="shared" si="25"/>
        <v>0</v>
      </c>
      <c r="I62">
        <f t="shared" si="26"/>
        <v>0</v>
      </c>
      <c r="L62" s="9">
        <v>55</v>
      </c>
      <c r="M62" s="20">
        <v>23.8</v>
      </c>
      <c r="N62" s="20">
        <v>20</v>
      </c>
      <c r="O62" s="20">
        <v>3</v>
      </c>
      <c r="P62" s="20" t="s">
        <v>184</v>
      </c>
      <c r="R62">
        <f t="shared" si="28"/>
        <v>23.8</v>
      </c>
      <c r="S62">
        <f t="shared" si="11"/>
        <v>1</v>
      </c>
      <c r="T62">
        <f t="shared" si="29"/>
        <v>20</v>
      </c>
      <c r="U62" s="5"/>
      <c r="V62">
        <f t="shared" si="30"/>
        <v>444.88093567485066</v>
      </c>
      <c r="W62">
        <f t="shared" si="31"/>
        <v>0.78539816339744828</v>
      </c>
      <c r="X62">
        <f t="shared" si="32"/>
        <v>309572.54008473828</v>
      </c>
      <c r="Y62">
        <f t="shared" si="33"/>
        <v>0.30957254008473828</v>
      </c>
      <c r="Z62">
        <f t="shared" si="34"/>
        <v>8.7918601384065667E-2</v>
      </c>
    </row>
    <row r="63" spans="1:26" x14ac:dyDescent="0.2">
      <c r="A63">
        <v>56</v>
      </c>
      <c r="B63" s="20"/>
      <c r="C63" s="20"/>
      <c r="D63" s="20"/>
      <c r="E63" s="20"/>
      <c r="F63">
        <f t="shared" si="23"/>
        <v>0</v>
      </c>
      <c r="G63">
        <f t="shared" si="24"/>
        <v>0</v>
      </c>
      <c r="H63">
        <f t="shared" si="25"/>
        <v>0</v>
      </c>
      <c r="I63">
        <f t="shared" si="26"/>
        <v>0</v>
      </c>
      <c r="L63" s="9">
        <v>56</v>
      </c>
      <c r="M63" s="20">
        <v>19</v>
      </c>
      <c r="N63" s="20">
        <v>15.425000000000001</v>
      </c>
      <c r="O63" s="20">
        <v>3</v>
      </c>
      <c r="P63" s="20" t="s">
        <v>185</v>
      </c>
      <c r="R63">
        <f t="shared" si="28"/>
        <v>19</v>
      </c>
      <c r="S63">
        <f t="shared" si="11"/>
        <v>10.5</v>
      </c>
      <c r="T63">
        <f t="shared" si="29"/>
        <v>15.425000000000001</v>
      </c>
      <c r="U63" s="5"/>
      <c r="V63">
        <f t="shared" si="30"/>
        <v>283.5287369864788</v>
      </c>
      <c r="W63">
        <f t="shared" si="31"/>
        <v>86.59014751456867</v>
      </c>
      <c r="X63">
        <f t="shared" si="32"/>
        <v>270865.99147248612</v>
      </c>
      <c r="Y63">
        <f t="shared" si="33"/>
        <v>0.27086599147248613</v>
      </c>
      <c r="Z63">
        <f t="shared" si="34"/>
        <v>7.6925941578186052E-2</v>
      </c>
    </row>
    <row r="64" spans="1:26" x14ac:dyDescent="0.2">
      <c r="A64">
        <v>57</v>
      </c>
      <c r="B64" s="20"/>
      <c r="C64" s="20"/>
      <c r="D64" s="20"/>
      <c r="E64" s="20"/>
      <c r="F64">
        <f t="shared" si="23"/>
        <v>0</v>
      </c>
      <c r="G64">
        <f t="shared" si="24"/>
        <v>0</v>
      </c>
      <c r="H64">
        <f t="shared" si="25"/>
        <v>0</v>
      </c>
      <c r="I64">
        <f t="shared" si="26"/>
        <v>0</v>
      </c>
      <c r="L64" s="9">
        <v>57</v>
      </c>
      <c r="M64" s="20">
        <v>17.100000000000001</v>
      </c>
      <c r="N64" s="20">
        <v>3</v>
      </c>
      <c r="O64" s="20">
        <v>3</v>
      </c>
      <c r="P64" s="20" t="s">
        <v>185</v>
      </c>
      <c r="R64">
        <f t="shared" si="28"/>
        <v>17.100000000000001</v>
      </c>
      <c r="S64">
        <f t="shared" si="11"/>
        <v>16.437115072933551</v>
      </c>
      <c r="T64">
        <f t="shared" si="29"/>
        <v>3</v>
      </c>
      <c r="U64" s="5"/>
      <c r="V64">
        <f t="shared" si="30"/>
        <v>229.65827695904787</v>
      </c>
      <c r="W64">
        <f t="shared" si="31"/>
        <v>212.19789554765771</v>
      </c>
      <c r="X64">
        <f t="shared" si="32"/>
        <v>66261.170033287592</v>
      </c>
      <c r="Y64">
        <f t="shared" si="33"/>
        <v>6.6261170033287589E-2</v>
      </c>
      <c r="Z64">
        <f t="shared" si="34"/>
        <v>1.8818172289453674E-2</v>
      </c>
    </row>
    <row r="65" spans="1:26" x14ac:dyDescent="0.2">
      <c r="A65">
        <v>58</v>
      </c>
      <c r="B65" s="20"/>
      <c r="C65" s="20"/>
      <c r="D65" s="20"/>
      <c r="E65" s="20"/>
      <c r="F65">
        <f t="shared" si="23"/>
        <v>0</v>
      </c>
      <c r="G65">
        <f t="shared" si="24"/>
        <v>0</v>
      </c>
      <c r="H65">
        <f t="shared" si="25"/>
        <v>0</v>
      </c>
      <c r="I65">
        <f t="shared" si="26"/>
        <v>0</v>
      </c>
      <c r="L65" s="9">
        <v>58</v>
      </c>
      <c r="M65" s="20">
        <v>14</v>
      </c>
      <c r="N65" s="20">
        <v>4</v>
      </c>
      <c r="O65" s="20">
        <v>4</v>
      </c>
      <c r="P65" s="20" t="s">
        <v>185</v>
      </c>
      <c r="R65">
        <f t="shared" si="28"/>
        <v>14</v>
      </c>
      <c r="S65">
        <f t="shared" si="11"/>
        <v>13.184764991896271</v>
      </c>
      <c r="T65">
        <f t="shared" si="29"/>
        <v>4</v>
      </c>
      <c r="U65" s="5"/>
      <c r="V65">
        <f t="shared" si="30"/>
        <v>153.93804002589985</v>
      </c>
      <c r="W65">
        <f t="shared" si="31"/>
        <v>136.53206783464478</v>
      </c>
      <c r="X65">
        <f t="shared" si="32"/>
        <v>58059.222772402252</v>
      </c>
      <c r="Y65">
        <f t="shared" si="33"/>
        <v>5.8059222772402254E-2</v>
      </c>
      <c r="Z65">
        <f t="shared" si="34"/>
        <v>1.1437666886163244E-2</v>
      </c>
    </row>
    <row r="66" spans="1:26" x14ac:dyDescent="0.2">
      <c r="A66">
        <v>59</v>
      </c>
      <c r="B66" s="20"/>
      <c r="C66" s="20"/>
      <c r="D66" s="20"/>
      <c r="E66" s="20"/>
      <c r="F66">
        <f t="shared" si="23"/>
        <v>0</v>
      </c>
      <c r="G66">
        <f t="shared" si="24"/>
        <v>0</v>
      </c>
      <c r="H66">
        <f t="shared" si="25"/>
        <v>0</v>
      </c>
      <c r="I66">
        <f t="shared" si="26"/>
        <v>0</v>
      </c>
      <c r="L66" s="9">
        <v>59</v>
      </c>
      <c r="M66" s="20">
        <v>24.7</v>
      </c>
      <c r="N66" s="20">
        <v>3.5</v>
      </c>
      <c r="O66" s="20">
        <v>4</v>
      </c>
      <c r="P66" s="20" t="s">
        <v>185</v>
      </c>
      <c r="R66">
        <f t="shared" si="28"/>
        <v>24.7</v>
      </c>
      <c r="S66">
        <f t="shared" si="11"/>
        <v>22.897730956239872</v>
      </c>
      <c r="T66">
        <f t="shared" si="29"/>
        <v>3.5</v>
      </c>
      <c r="U66" s="5"/>
      <c r="V66">
        <f t="shared" si="30"/>
        <v>479.16356550714914</v>
      </c>
      <c r="W66">
        <f t="shared" si="31"/>
        <v>411.78903460259926</v>
      </c>
      <c r="X66">
        <f t="shared" si="32"/>
        <v>155767.89028885475</v>
      </c>
      <c r="Y66">
        <f t="shared" si="33"/>
        <v>0.15576789028885474</v>
      </c>
      <c r="Z66">
        <f t="shared" si="34"/>
        <v>3.0686274386904383E-2</v>
      </c>
    </row>
    <row r="67" spans="1:26" x14ac:dyDescent="0.2">
      <c r="A67">
        <v>60</v>
      </c>
      <c r="B67" s="20"/>
      <c r="C67" s="20"/>
      <c r="D67" s="20"/>
      <c r="E67" s="20"/>
      <c r="F67">
        <f t="shared" si="23"/>
        <v>0</v>
      </c>
      <c r="G67">
        <f t="shared" si="24"/>
        <v>0</v>
      </c>
      <c r="H67">
        <f t="shared" si="25"/>
        <v>0</v>
      </c>
      <c r="I67">
        <f t="shared" si="26"/>
        <v>0</v>
      </c>
      <c r="L67" s="9">
        <v>60</v>
      </c>
      <c r="M67" s="20">
        <v>20.6</v>
      </c>
      <c r="N67" s="20">
        <v>14</v>
      </c>
      <c r="O67" s="20">
        <v>3</v>
      </c>
      <c r="P67" s="20" t="s">
        <v>185</v>
      </c>
      <c r="R67">
        <f t="shared" si="28"/>
        <v>20.6</v>
      </c>
      <c r="S67">
        <f t="shared" si="11"/>
        <v>12.251539708265803</v>
      </c>
      <c r="T67">
        <f t="shared" si="29"/>
        <v>14</v>
      </c>
      <c r="U67" s="5"/>
      <c r="V67">
        <f t="shared" si="30"/>
        <v>333.29156461934122</v>
      </c>
      <c r="W67">
        <f t="shared" si="31"/>
        <v>117.88844121585538</v>
      </c>
      <c r="X67">
        <f t="shared" si="32"/>
        <v>303053.40035593085</v>
      </c>
      <c r="Y67">
        <f t="shared" si="33"/>
        <v>0.30305340035593087</v>
      </c>
      <c r="Z67">
        <f t="shared" si="34"/>
        <v>8.6067165701084358E-2</v>
      </c>
    </row>
    <row r="68" spans="1:26" x14ac:dyDescent="0.2">
      <c r="A68">
        <v>61</v>
      </c>
      <c r="B68" s="20"/>
      <c r="C68" s="20"/>
      <c r="D68" s="20"/>
      <c r="E68" s="20"/>
      <c r="F68">
        <f t="shared" si="23"/>
        <v>0</v>
      </c>
      <c r="G68">
        <f t="shared" si="24"/>
        <v>0</v>
      </c>
      <c r="H68">
        <f t="shared" si="25"/>
        <v>0</v>
      </c>
      <c r="I68">
        <f t="shared" si="26"/>
        <v>0</v>
      </c>
      <c r="L68" s="9">
        <v>61</v>
      </c>
      <c r="M68" s="20">
        <v>13.2</v>
      </c>
      <c r="N68" s="20">
        <v>2</v>
      </c>
      <c r="O68" s="20">
        <v>3</v>
      </c>
      <c r="P68" s="20" t="s">
        <v>185</v>
      </c>
      <c r="R68">
        <f t="shared" si="28"/>
        <v>13.2</v>
      </c>
      <c r="S68">
        <f t="shared" si="11"/>
        <v>13.344246353322529</v>
      </c>
      <c r="T68">
        <f t="shared" si="29"/>
        <v>2</v>
      </c>
      <c r="U68" s="5"/>
      <c r="V68">
        <f t="shared" si="30"/>
        <v>136.84777599037136</v>
      </c>
      <c r="W68">
        <f t="shared" si="31"/>
        <v>139.85499545193628</v>
      </c>
      <c r="X68">
        <f t="shared" si="32"/>
        <v>27669.732417971067</v>
      </c>
      <c r="Y68">
        <f t="shared" si="33"/>
        <v>2.7669732417971066E-2</v>
      </c>
      <c r="Z68">
        <f t="shared" si="34"/>
        <v>7.8582040067037822E-3</v>
      </c>
    </row>
    <row r="69" spans="1:26" x14ac:dyDescent="0.2">
      <c r="A69">
        <v>62</v>
      </c>
      <c r="B69" s="20"/>
      <c r="C69" s="20"/>
      <c r="D69" s="20"/>
      <c r="E69" s="20"/>
      <c r="F69">
        <f t="shared" si="23"/>
        <v>0</v>
      </c>
      <c r="G69">
        <f t="shared" si="24"/>
        <v>0</v>
      </c>
      <c r="H69">
        <f t="shared" si="25"/>
        <v>0</v>
      </c>
      <c r="I69">
        <f t="shared" si="26"/>
        <v>0</v>
      </c>
      <c r="L69" s="9">
        <v>62</v>
      </c>
      <c r="M69" s="20">
        <v>39</v>
      </c>
      <c r="N69" s="20">
        <v>27.765000000000001</v>
      </c>
      <c r="O69" s="20">
        <v>1</v>
      </c>
      <c r="P69" s="20" t="s">
        <v>184</v>
      </c>
      <c r="R69">
        <f t="shared" si="28"/>
        <v>39</v>
      </c>
      <c r="S69">
        <f t="shared" si="11"/>
        <v>1</v>
      </c>
      <c r="T69">
        <f t="shared" si="29"/>
        <v>27.765000000000001</v>
      </c>
      <c r="U69" s="5"/>
      <c r="V69">
        <f t="shared" si="30"/>
        <v>1194.5906065275187</v>
      </c>
      <c r="W69">
        <f t="shared" si="31"/>
        <v>0.78539816339744828</v>
      </c>
      <c r="X69">
        <f t="shared" si="32"/>
        <v>1134669.0463501923</v>
      </c>
      <c r="Y69">
        <f t="shared" si="33"/>
        <v>1.1346690463501923</v>
      </c>
      <c r="Z69">
        <f t="shared" si="34"/>
        <v>0.5128704089502869</v>
      </c>
    </row>
    <row r="70" spans="1:26" x14ac:dyDescent="0.2">
      <c r="A70">
        <v>63</v>
      </c>
      <c r="B70" s="20"/>
      <c r="C70" s="20"/>
      <c r="D70" s="20"/>
      <c r="E70" s="20"/>
      <c r="F70">
        <f t="shared" si="23"/>
        <v>0</v>
      </c>
      <c r="G70">
        <f t="shared" si="24"/>
        <v>0</v>
      </c>
      <c r="H70">
        <f t="shared" si="25"/>
        <v>0</v>
      </c>
      <c r="I70">
        <f t="shared" si="26"/>
        <v>0</v>
      </c>
      <c r="L70" s="9">
        <v>63</v>
      </c>
      <c r="M70" s="20"/>
      <c r="N70" s="20"/>
      <c r="O70" s="20"/>
      <c r="P70" s="20"/>
      <c r="R70">
        <f t="shared" si="28"/>
        <v>0</v>
      </c>
      <c r="S70">
        <f t="shared" si="11"/>
        <v>1</v>
      </c>
      <c r="T70">
        <f t="shared" si="29"/>
        <v>0</v>
      </c>
      <c r="U70" s="5"/>
      <c r="V70">
        <f t="shared" si="30"/>
        <v>0</v>
      </c>
      <c r="W70">
        <f t="shared" si="31"/>
        <v>0.78539816339744828</v>
      </c>
      <c r="X70">
        <f t="shared" si="32"/>
        <v>0</v>
      </c>
      <c r="Y70">
        <f t="shared" si="33"/>
        <v>0</v>
      </c>
    </row>
    <row r="71" spans="1:26" x14ac:dyDescent="0.2">
      <c r="A71">
        <v>64</v>
      </c>
      <c r="B71" s="20"/>
      <c r="C71" s="20"/>
      <c r="D71" s="20"/>
      <c r="E71" s="20"/>
      <c r="F71">
        <f t="shared" si="23"/>
        <v>0</v>
      </c>
      <c r="G71">
        <f t="shared" si="24"/>
        <v>0</v>
      </c>
      <c r="H71">
        <f t="shared" si="25"/>
        <v>0</v>
      </c>
      <c r="I71">
        <f t="shared" si="26"/>
        <v>0</v>
      </c>
      <c r="L71" s="9">
        <v>64</v>
      </c>
      <c r="M71" s="20"/>
      <c r="N71" s="20"/>
      <c r="O71" s="20"/>
      <c r="P71" s="20"/>
      <c r="R71">
        <f t="shared" si="28"/>
        <v>0</v>
      </c>
      <c r="S71">
        <f t="shared" si="11"/>
        <v>1</v>
      </c>
      <c r="T71">
        <f t="shared" si="29"/>
        <v>0</v>
      </c>
      <c r="U71" s="5"/>
      <c r="V71">
        <f t="shared" si="30"/>
        <v>0</v>
      </c>
      <c r="W71">
        <f t="shared" si="31"/>
        <v>0.78539816339744828</v>
      </c>
      <c r="X71">
        <f t="shared" si="32"/>
        <v>0</v>
      </c>
      <c r="Y71">
        <f t="shared" si="33"/>
        <v>0</v>
      </c>
    </row>
    <row r="72" spans="1:26" x14ac:dyDescent="0.2">
      <c r="A72">
        <v>65</v>
      </c>
      <c r="B72" s="20"/>
      <c r="C72" s="20"/>
      <c r="D72" s="20"/>
      <c r="E72" s="20"/>
      <c r="F72">
        <f t="shared" si="23"/>
        <v>0</v>
      </c>
      <c r="G72">
        <f t="shared" si="24"/>
        <v>0</v>
      </c>
      <c r="H72">
        <f t="shared" si="25"/>
        <v>0</v>
      </c>
      <c r="I72">
        <f t="shared" si="26"/>
        <v>0</v>
      </c>
      <c r="L72" s="9">
        <v>65</v>
      </c>
      <c r="M72" s="20"/>
      <c r="N72" s="20"/>
      <c r="O72" s="20"/>
      <c r="P72" s="20"/>
      <c r="R72">
        <f t="shared" si="28"/>
        <v>0</v>
      </c>
      <c r="S72">
        <f t="shared" si="11"/>
        <v>1</v>
      </c>
      <c r="T72">
        <f t="shared" si="29"/>
        <v>0</v>
      </c>
      <c r="U72" s="5"/>
      <c r="V72">
        <f t="shared" si="30"/>
        <v>0</v>
      </c>
      <c r="W72">
        <f t="shared" si="31"/>
        <v>0.78539816339744828</v>
      </c>
      <c r="X72">
        <f t="shared" si="32"/>
        <v>0</v>
      </c>
      <c r="Y72">
        <f t="shared" si="33"/>
        <v>0</v>
      </c>
    </row>
    <row r="73" spans="1:26" x14ac:dyDescent="0.2">
      <c r="A73">
        <v>66</v>
      </c>
      <c r="B73" s="20"/>
      <c r="C73" s="20"/>
      <c r="D73" s="20"/>
      <c r="E73" s="20"/>
      <c r="F73">
        <f t="shared" si="23"/>
        <v>0</v>
      </c>
      <c r="G73">
        <f t="shared" si="24"/>
        <v>0</v>
      </c>
      <c r="H73">
        <f t="shared" si="25"/>
        <v>0</v>
      </c>
      <c r="I73">
        <f t="shared" si="26"/>
        <v>0</v>
      </c>
      <c r="L73" s="9">
        <v>66</v>
      </c>
      <c r="M73" s="20"/>
      <c r="N73" s="20"/>
      <c r="O73" s="20"/>
      <c r="P73" s="20"/>
      <c r="R73">
        <f t="shared" si="28"/>
        <v>0</v>
      </c>
      <c r="S73">
        <f t="shared" ref="S73:S87" si="35">IF(P73="p",1,(1-(N73/R$4))*R73+1)</f>
        <v>1</v>
      </c>
      <c r="T73">
        <f t="shared" si="29"/>
        <v>0</v>
      </c>
      <c r="U73" s="5"/>
      <c r="V73">
        <f t="shared" si="30"/>
        <v>0</v>
      </c>
      <c r="W73">
        <f t="shared" si="31"/>
        <v>0.78539816339744828</v>
      </c>
      <c r="X73">
        <f t="shared" si="32"/>
        <v>0</v>
      </c>
      <c r="Y73">
        <f t="shared" si="33"/>
        <v>0</v>
      </c>
    </row>
    <row r="74" spans="1:26" x14ac:dyDescent="0.2">
      <c r="A74">
        <v>67</v>
      </c>
      <c r="B74" s="20"/>
      <c r="C74" s="20"/>
      <c r="D74" s="20"/>
      <c r="E74" s="20"/>
      <c r="F74">
        <f t="shared" si="23"/>
        <v>0</v>
      </c>
      <c r="G74">
        <f t="shared" si="24"/>
        <v>0</v>
      </c>
      <c r="H74">
        <f t="shared" si="25"/>
        <v>0</v>
      </c>
      <c r="I74">
        <f t="shared" si="26"/>
        <v>0</v>
      </c>
      <c r="L74" s="9">
        <v>67</v>
      </c>
      <c r="M74" s="20"/>
      <c r="N74" s="20"/>
      <c r="O74" s="20"/>
      <c r="P74" s="20"/>
      <c r="R74">
        <f t="shared" si="28"/>
        <v>0</v>
      </c>
      <c r="S74">
        <f t="shared" si="35"/>
        <v>1</v>
      </c>
      <c r="T74">
        <f t="shared" si="29"/>
        <v>0</v>
      </c>
      <c r="U74" s="5"/>
      <c r="V74">
        <f t="shared" si="30"/>
        <v>0</v>
      </c>
      <c r="W74">
        <f t="shared" si="31"/>
        <v>0.78539816339744828</v>
      </c>
      <c r="X74">
        <f t="shared" si="32"/>
        <v>0</v>
      </c>
      <c r="Y74">
        <f t="shared" si="33"/>
        <v>0</v>
      </c>
    </row>
    <row r="75" spans="1:26" x14ac:dyDescent="0.2">
      <c r="A75">
        <v>68</v>
      </c>
      <c r="B75" s="20"/>
      <c r="C75" s="20"/>
      <c r="D75" s="20"/>
      <c r="E75" s="20"/>
      <c r="F75">
        <f t="shared" si="23"/>
        <v>0</v>
      </c>
      <c r="G75">
        <f t="shared" si="24"/>
        <v>0</v>
      </c>
      <c r="H75">
        <f t="shared" si="25"/>
        <v>0</v>
      </c>
      <c r="I75">
        <f t="shared" si="26"/>
        <v>0</v>
      </c>
      <c r="L75" s="9">
        <v>68</v>
      </c>
      <c r="M75" s="20"/>
      <c r="N75" s="20"/>
      <c r="O75" s="20"/>
      <c r="P75" s="20"/>
      <c r="R75">
        <f t="shared" si="28"/>
        <v>0</v>
      </c>
      <c r="S75">
        <f t="shared" si="35"/>
        <v>1</v>
      </c>
      <c r="T75">
        <f t="shared" si="29"/>
        <v>0</v>
      </c>
      <c r="U75" s="5"/>
      <c r="V75">
        <f t="shared" si="30"/>
        <v>0</v>
      </c>
      <c r="W75">
        <f t="shared" si="31"/>
        <v>0.78539816339744828</v>
      </c>
      <c r="X75">
        <f t="shared" si="32"/>
        <v>0</v>
      </c>
      <c r="Y75">
        <f t="shared" si="33"/>
        <v>0</v>
      </c>
    </row>
    <row r="76" spans="1:26" x14ac:dyDescent="0.2">
      <c r="A76">
        <v>69</v>
      </c>
      <c r="B76" s="20"/>
      <c r="C76" s="20"/>
      <c r="D76" s="20"/>
      <c r="E76" s="20"/>
      <c r="F76">
        <f t="shared" si="23"/>
        <v>0</v>
      </c>
      <c r="G76">
        <f t="shared" si="24"/>
        <v>0</v>
      </c>
      <c r="H76">
        <f t="shared" si="25"/>
        <v>0</v>
      </c>
      <c r="I76">
        <f t="shared" si="26"/>
        <v>0</v>
      </c>
      <c r="L76" s="9">
        <v>69</v>
      </c>
      <c r="M76" s="20"/>
      <c r="N76" s="20"/>
      <c r="O76" s="20"/>
      <c r="P76" s="20"/>
      <c r="R76">
        <f t="shared" si="28"/>
        <v>0</v>
      </c>
      <c r="S76">
        <f t="shared" si="35"/>
        <v>1</v>
      </c>
      <c r="T76">
        <f t="shared" si="29"/>
        <v>0</v>
      </c>
      <c r="U76" s="5"/>
      <c r="V76">
        <f t="shared" si="30"/>
        <v>0</v>
      </c>
      <c r="W76">
        <f t="shared" si="31"/>
        <v>0.78539816339744828</v>
      </c>
      <c r="X76">
        <f t="shared" si="32"/>
        <v>0</v>
      </c>
      <c r="Y76">
        <f t="shared" si="33"/>
        <v>0</v>
      </c>
    </row>
    <row r="77" spans="1:26" x14ac:dyDescent="0.2">
      <c r="A77">
        <v>70</v>
      </c>
      <c r="B77" s="20"/>
      <c r="C77" s="20"/>
      <c r="D77" s="20"/>
      <c r="E77" s="20"/>
      <c r="F77">
        <f t="shared" si="23"/>
        <v>0</v>
      </c>
      <c r="G77">
        <f t="shared" si="24"/>
        <v>0</v>
      </c>
      <c r="H77">
        <f t="shared" si="25"/>
        <v>0</v>
      </c>
      <c r="I77">
        <f t="shared" si="26"/>
        <v>0</v>
      </c>
      <c r="L77" s="9">
        <v>70</v>
      </c>
      <c r="M77" s="20"/>
      <c r="N77" s="20"/>
      <c r="O77" s="20"/>
      <c r="P77" s="20"/>
      <c r="R77">
        <f t="shared" si="28"/>
        <v>0</v>
      </c>
      <c r="S77">
        <f t="shared" si="35"/>
        <v>1</v>
      </c>
      <c r="T77">
        <f t="shared" si="29"/>
        <v>0</v>
      </c>
      <c r="U77" s="5"/>
      <c r="V77">
        <f t="shared" si="30"/>
        <v>0</v>
      </c>
      <c r="W77">
        <f t="shared" si="31"/>
        <v>0.78539816339744828</v>
      </c>
      <c r="X77">
        <f t="shared" si="32"/>
        <v>0</v>
      </c>
      <c r="Y77">
        <f t="shared" si="33"/>
        <v>0</v>
      </c>
    </row>
    <row r="78" spans="1:26" x14ac:dyDescent="0.2">
      <c r="A78">
        <v>71</v>
      </c>
      <c r="B78" s="20"/>
      <c r="C78" s="20"/>
      <c r="D78" s="20"/>
      <c r="E78" s="20"/>
      <c r="F78">
        <f t="shared" si="23"/>
        <v>0</v>
      </c>
      <c r="G78">
        <f t="shared" si="24"/>
        <v>0</v>
      </c>
      <c r="H78">
        <f t="shared" si="25"/>
        <v>0</v>
      </c>
      <c r="I78">
        <f t="shared" si="26"/>
        <v>0</v>
      </c>
      <c r="L78" s="9">
        <v>71</v>
      </c>
      <c r="M78" s="20"/>
      <c r="N78" s="20"/>
      <c r="O78" s="20"/>
      <c r="P78" s="20"/>
      <c r="R78">
        <f t="shared" si="28"/>
        <v>0</v>
      </c>
      <c r="S78">
        <f t="shared" si="35"/>
        <v>1</v>
      </c>
      <c r="T78">
        <f t="shared" si="29"/>
        <v>0</v>
      </c>
      <c r="U78" s="5"/>
      <c r="V78">
        <f t="shared" si="30"/>
        <v>0</v>
      </c>
      <c r="W78">
        <f t="shared" si="31"/>
        <v>0.78539816339744828</v>
      </c>
      <c r="X78">
        <f t="shared" si="32"/>
        <v>0</v>
      </c>
      <c r="Y78">
        <f t="shared" si="33"/>
        <v>0</v>
      </c>
    </row>
    <row r="79" spans="1:26" x14ac:dyDescent="0.2">
      <c r="A79">
        <v>72</v>
      </c>
      <c r="B79" s="20"/>
      <c r="C79" s="20"/>
      <c r="D79" s="20"/>
      <c r="E79" s="20"/>
      <c r="F79">
        <f t="shared" si="23"/>
        <v>0</v>
      </c>
      <c r="G79">
        <f t="shared" si="24"/>
        <v>0</v>
      </c>
      <c r="H79">
        <f t="shared" si="25"/>
        <v>0</v>
      </c>
      <c r="I79">
        <f t="shared" si="26"/>
        <v>0</v>
      </c>
      <c r="L79" s="9">
        <v>72</v>
      </c>
      <c r="M79" s="20"/>
      <c r="N79" s="20"/>
      <c r="O79" s="20"/>
      <c r="P79" s="20"/>
      <c r="R79">
        <f t="shared" si="28"/>
        <v>0</v>
      </c>
      <c r="S79">
        <f t="shared" si="35"/>
        <v>1</v>
      </c>
      <c r="T79">
        <f t="shared" si="29"/>
        <v>0</v>
      </c>
      <c r="U79" s="5"/>
      <c r="V79">
        <f t="shared" si="30"/>
        <v>0</v>
      </c>
      <c r="W79">
        <f t="shared" si="31"/>
        <v>0.78539816339744828</v>
      </c>
      <c r="X79">
        <f t="shared" si="32"/>
        <v>0</v>
      </c>
      <c r="Y79">
        <f t="shared" si="33"/>
        <v>0</v>
      </c>
    </row>
    <row r="80" spans="1:26" x14ac:dyDescent="0.2">
      <c r="A80">
        <v>73</v>
      </c>
      <c r="B80" s="20"/>
      <c r="C80" s="20"/>
      <c r="D80" s="20"/>
      <c r="E80" s="20"/>
      <c r="F80">
        <f t="shared" si="23"/>
        <v>0</v>
      </c>
      <c r="G80">
        <f t="shared" si="24"/>
        <v>0</v>
      </c>
      <c r="H80">
        <f t="shared" si="25"/>
        <v>0</v>
      </c>
      <c r="I80">
        <f t="shared" si="26"/>
        <v>0</v>
      </c>
      <c r="L80" s="9">
        <v>73</v>
      </c>
      <c r="M80" s="20"/>
      <c r="N80" s="20"/>
      <c r="O80" s="20"/>
      <c r="P80" s="20"/>
      <c r="R80">
        <f t="shared" si="28"/>
        <v>0</v>
      </c>
      <c r="S80">
        <f t="shared" si="35"/>
        <v>1</v>
      </c>
      <c r="T80">
        <f t="shared" si="29"/>
        <v>0</v>
      </c>
      <c r="U80" s="5"/>
      <c r="V80">
        <f t="shared" si="30"/>
        <v>0</v>
      </c>
      <c r="W80">
        <f t="shared" si="31"/>
        <v>0.78539816339744828</v>
      </c>
      <c r="X80">
        <f t="shared" si="32"/>
        <v>0</v>
      </c>
      <c r="Y80">
        <f t="shared" si="33"/>
        <v>0</v>
      </c>
    </row>
    <row r="81" spans="1:26" x14ac:dyDescent="0.2">
      <c r="A81">
        <v>74</v>
      </c>
      <c r="B81" s="20"/>
      <c r="C81" s="20"/>
      <c r="D81" s="20"/>
      <c r="E81" s="20"/>
      <c r="F81">
        <f t="shared" si="23"/>
        <v>0</v>
      </c>
      <c r="G81">
        <f t="shared" si="24"/>
        <v>0</v>
      </c>
      <c r="H81">
        <f t="shared" si="25"/>
        <v>0</v>
      </c>
      <c r="I81">
        <f t="shared" si="26"/>
        <v>0</v>
      </c>
      <c r="L81" s="9">
        <v>74</v>
      </c>
      <c r="M81" s="20"/>
      <c r="N81" s="20"/>
      <c r="O81" s="20"/>
      <c r="P81" s="20"/>
      <c r="R81">
        <f t="shared" si="28"/>
        <v>0</v>
      </c>
      <c r="S81">
        <f t="shared" si="35"/>
        <v>1</v>
      </c>
      <c r="T81">
        <f t="shared" si="29"/>
        <v>0</v>
      </c>
      <c r="U81" s="5"/>
      <c r="V81">
        <f t="shared" si="30"/>
        <v>0</v>
      </c>
      <c r="W81">
        <f t="shared" si="31"/>
        <v>0.78539816339744828</v>
      </c>
      <c r="X81">
        <f t="shared" si="32"/>
        <v>0</v>
      </c>
      <c r="Y81">
        <f t="shared" si="33"/>
        <v>0</v>
      </c>
    </row>
    <row r="82" spans="1:26" x14ac:dyDescent="0.2">
      <c r="A82">
        <v>75</v>
      </c>
      <c r="B82" s="20"/>
      <c r="C82" s="20"/>
      <c r="D82" s="20"/>
      <c r="E82" s="20"/>
      <c r="F82">
        <f t="shared" si="23"/>
        <v>0</v>
      </c>
      <c r="G82">
        <f t="shared" si="24"/>
        <v>0</v>
      </c>
      <c r="H82">
        <f t="shared" si="25"/>
        <v>0</v>
      </c>
      <c r="I82">
        <f t="shared" si="26"/>
        <v>0</v>
      </c>
      <c r="L82" s="9">
        <v>75</v>
      </c>
      <c r="M82" s="20"/>
      <c r="N82" s="20"/>
      <c r="O82" s="20"/>
      <c r="P82" s="20"/>
      <c r="R82">
        <f t="shared" si="28"/>
        <v>0</v>
      </c>
      <c r="S82">
        <f t="shared" si="35"/>
        <v>1</v>
      </c>
      <c r="T82">
        <f t="shared" si="29"/>
        <v>0</v>
      </c>
      <c r="U82" s="5"/>
      <c r="V82">
        <f t="shared" si="30"/>
        <v>0</v>
      </c>
      <c r="W82">
        <f t="shared" si="31"/>
        <v>0.78539816339744828</v>
      </c>
      <c r="X82">
        <f t="shared" si="32"/>
        <v>0</v>
      </c>
      <c r="Y82">
        <f t="shared" si="33"/>
        <v>0</v>
      </c>
    </row>
    <row r="83" spans="1:26" x14ac:dyDescent="0.2">
      <c r="A83">
        <v>76</v>
      </c>
      <c r="B83" s="20"/>
      <c r="C83" s="20"/>
      <c r="D83" s="20"/>
      <c r="E83" s="20"/>
      <c r="F83">
        <f t="shared" si="23"/>
        <v>0</v>
      </c>
      <c r="G83">
        <f t="shared" si="24"/>
        <v>0</v>
      </c>
      <c r="H83">
        <f t="shared" si="25"/>
        <v>0</v>
      </c>
      <c r="I83">
        <f t="shared" si="26"/>
        <v>0</v>
      </c>
      <c r="L83" s="9">
        <v>76</v>
      </c>
      <c r="M83" s="20"/>
      <c r="N83" s="20"/>
      <c r="O83" s="20"/>
      <c r="P83" s="20"/>
      <c r="R83">
        <f t="shared" si="28"/>
        <v>0</v>
      </c>
      <c r="S83">
        <f t="shared" si="35"/>
        <v>1</v>
      </c>
      <c r="T83">
        <f t="shared" si="29"/>
        <v>0</v>
      </c>
      <c r="U83" s="5"/>
      <c r="V83">
        <f t="shared" si="30"/>
        <v>0</v>
      </c>
      <c r="W83">
        <f t="shared" si="31"/>
        <v>0.78539816339744828</v>
      </c>
      <c r="X83">
        <f t="shared" si="32"/>
        <v>0</v>
      </c>
      <c r="Y83">
        <f t="shared" si="33"/>
        <v>0</v>
      </c>
    </row>
    <row r="84" spans="1:26" x14ac:dyDescent="0.2">
      <c r="A84">
        <v>77</v>
      </c>
      <c r="B84" s="20"/>
      <c r="C84" s="20"/>
      <c r="D84" s="20"/>
      <c r="E84" s="20"/>
      <c r="F84">
        <f t="shared" si="23"/>
        <v>0</v>
      </c>
      <c r="G84">
        <f t="shared" si="24"/>
        <v>0</v>
      </c>
      <c r="H84">
        <f t="shared" si="25"/>
        <v>0</v>
      </c>
      <c r="I84">
        <f t="shared" si="26"/>
        <v>0</v>
      </c>
      <c r="L84" s="9">
        <v>77</v>
      </c>
      <c r="M84" s="20"/>
      <c r="N84" s="20"/>
      <c r="O84" s="20"/>
      <c r="P84" s="20"/>
      <c r="R84">
        <f t="shared" si="28"/>
        <v>0</v>
      </c>
      <c r="S84">
        <f t="shared" si="35"/>
        <v>1</v>
      </c>
      <c r="T84">
        <f t="shared" si="29"/>
        <v>0</v>
      </c>
      <c r="U84" s="5"/>
      <c r="V84">
        <f t="shared" si="30"/>
        <v>0</v>
      </c>
      <c r="W84">
        <f t="shared" si="31"/>
        <v>0.78539816339744828</v>
      </c>
      <c r="X84">
        <f t="shared" si="32"/>
        <v>0</v>
      </c>
      <c r="Y84">
        <f t="shared" si="33"/>
        <v>0</v>
      </c>
    </row>
    <row r="85" spans="1:26" x14ac:dyDescent="0.2">
      <c r="A85">
        <v>78</v>
      </c>
      <c r="B85" s="20"/>
      <c r="C85" s="20"/>
      <c r="D85" s="20"/>
      <c r="E85" s="20"/>
      <c r="F85">
        <f t="shared" si="23"/>
        <v>0</v>
      </c>
      <c r="G85">
        <f t="shared" si="24"/>
        <v>0</v>
      </c>
      <c r="H85">
        <f t="shared" si="25"/>
        <v>0</v>
      </c>
      <c r="I85">
        <f t="shared" si="26"/>
        <v>0</v>
      </c>
      <c r="L85" s="9">
        <v>78</v>
      </c>
      <c r="M85" s="20"/>
      <c r="N85" s="20"/>
      <c r="O85" s="20"/>
      <c r="P85" s="20"/>
      <c r="R85">
        <f t="shared" si="28"/>
        <v>0</v>
      </c>
      <c r="S85">
        <f t="shared" si="35"/>
        <v>1</v>
      </c>
      <c r="T85">
        <f t="shared" si="29"/>
        <v>0</v>
      </c>
      <c r="U85" s="5"/>
      <c r="V85">
        <f t="shared" si="30"/>
        <v>0</v>
      </c>
      <c r="W85">
        <f t="shared" si="31"/>
        <v>0.78539816339744828</v>
      </c>
      <c r="X85">
        <f t="shared" si="32"/>
        <v>0</v>
      </c>
      <c r="Y85">
        <f t="shared" si="33"/>
        <v>0</v>
      </c>
    </row>
    <row r="86" spans="1:26" x14ac:dyDescent="0.2">
      <c r="A86">
        <v>79</v>
      </c>
      <c r="B86" s="20"/>
      <c r="C86" s="20"/>
      <c r="D86" s="20"/>
      <c r="E86" s="20"/>
      <c r="F86">
        <f t="shared" si="23"/>
        <v>0</v>
      </c>
      <c r="G86">
        <f t="shared" si="24"/>
        <v>0</v>
      </c>
      <c r="H86">
        <f t="shared" si="25"/>
        <v>0</v>
      </c>
      <c r="I86">
        <f t="shared" si="26"/>
        <v>0</v>
      </c>
      <c r="L86" s="9">
        <v>79</v>
      </c>
      <c r="M86" s="20"/>
      <c r="N86" s="20"/>
      <c r="O86" s="20"/>
      <c r="P86" s="20"/>
      <c r="R86">
        <f t="shared" si="28"/>
        <v>0</v>
      </c>
      <c r="S86">
        <f t="shared" si="35"/>
        <v>1</v>
      </c>
      <c r="T86">
        <f t="shared" si="29"/>
        <v>0</v>
      </c>
      <c r="U86" s="5"/>
      <c r="V86">
        <f t="shared" si="30"/>
        <v>0</v>
      </c>
      <c r="W86">
        <f t="shared" si="31"/>
        <v>0.78539816339744828</v>
      </c>
      <c r="X86">
        <f t="shared" si="32"/>
        <v>0</v>
      </c>
      <c r="Y86">
        <f t="shared" si="33"/>
        <v>0</v>
      </c>
    </row>
    <row r="87" spans="1:26" x14ac:dyDescent="0.2">
      <c r="A87">
        <v>80</v>
      </c>
      <c r="B87" s="20"/>
      <c r="C87" s="20"/>
      <c r="D87" s="20"/>
      <c r="E87" s="20"/>
      <c r="F87">
        <f t="shared" si="23"/>
        <v>0</v>
      </c>
      <c r="G87">
        <f t="shared" si="24"/>
        <v>0</v>
      </c>
      <c r="H87">
        <f t="shared" si="25"/>
        <v>0</v>
      </c>
      <c r="I87">
        <f t="shared" si="26"/>
        <v>0</v>
      </c>
      <c r="L87" s="9">
        <v>80</v>
      </c>
      <c r="M87" s="20"/>
      <c r="N87" s="20"/>
      <c r="O87" s="20"/>
      <c r="P87" s="20"/>
      <c r="R87">
        <f t="shared" si="28"/>
        <v>0</v>
      </c>
      <c r="S87">
        <f t="shared" si="35"/>
        <v>1</v>
      </c>
      <c r="T87">
        <f t="shared" si="29"/>
        <v>0</v>
      </c>
      <c r="U87" s="5"/>
      <c r="V87">
        <f t="shared" si="30"/>
        <v>0</v>
      </c>
      <c r="W87">
        <f t="shared" si="31"/>
        <v>0.78539816339744828</v>
      </c>
      <c r="X87">
        <f t="shared" si="32"/>
        <v>0</v>
      </c>
      <c r="Y87">
        <f t="shared" si="33"/>
        <v>0</v>
      </c>
    </row>
    <row r="89" spans="1:26" x14ac:dyDescent="0.2">
      <c r="D89" s="2" t="s">
        <v>175</v>
      </c>
      <c r="E89" s="2"/>
      <c r="F89" s="2"/>
      <c r="G89" s="2"/>
      <c r="I89">
        <f>SUM(I8:I87)</f>
        <v>4.871627405579984</v>
      </c>
    </row>
    <row r="94" spans="1:26" x14ac:dyDescent="0.2">
      <c r="A94" s="2" t="s">
        <v>172</v>
      </c>
      <c r="J94" t="s">
        <v>164</v>
      </c>
      <c r="L94" s="2" t="s">
        <v>113</v>
      </c>
      <c r="P94" t="s">
        <v>122</v>
      </c>
      <c r="R94" s="19">
        <v>47.12</v>
      </c>
      <c r="Z94" t="s">
        <v>164</v>
      </c>
    </row>
    <row r="95" spans="1:26" x14ac:dyDescent="0.2">
      <c r="A95" s="23" t="s">
        <v>195</v>
      </c>
      <c r="J95" t="s">
        <v>165</v>
      </c>
      <c r="L95" s="23" t="str">
        <f>A95</f>
        <v>wed int2 2015</v>
      </c>
      <c r="R95" t="s">
        <v>115</v>
      </c>
      <c r="S95" t="s">
        <v>117</v>
      </c>
      <c r="Z95" t="s">
        <v>165</v>
      </c>
    </row>
    <row r="96" spans="1:26" x14ac:dyDescent="0.2">
      <c r="B96" t="s">
        <v>44</v>
      </c>
      <c r="C96" t="s">
        <v>44</v>
      </c>
      <c r="D96" t="s">
        <v>45</v>
      </c>
      <c r="F96" t="s">
        <v>51</v>
      </c>
      <c r="H96" t="s">
        <v>54</v>
      </c>
      <c r="I96" t="s">
        <v>54</v>
      </c>
      <c r="J96" t="s">
        <v>50</v>
      </c>
      <c r="M96" t="s">
        <v>115</v>
      </c>
      <c r="N96" t="s">
        <v>116</v>
      </c>
      <c r="R96" t="s">
        <v>120</v>
      </c>
      <c r="S96" t="s">
        <v>119</v>
      </c>
      <c r="V96" t="s">
        <v>51</v>
      </c>
      <c r="X96" t="s">
        <v>123</v>
      </c>
      <c r="Y96" t="s">
        <v>123</v>
      </c>
      <c r="Z96" t="s">
        <v>50</v>
      </c>
    </row>
    <row r="97" spans="1:26" ht="13.5" thickBot="1" x14ac:dyDescent="0.25">
      <c r="A97" t="s">
        <v>39</v>
      </c>
      <c r="B97" t="s">
        <v>46</v>
      </c>
      <c r="C97" t="s">
        <v>47</v>
      </c>
      <c r="D97" t="s">
        <v>48</v>
      </c>
      <c r="E97" t="s">
        <v>49</v>
      </c>
      <c r="F97" t="s">
        <v>52</v>
      </c>
      <c r="G97" t="s">
        <v>53</v>
      </c>
      <c r="H97" t="s">
        <v>55</v>
      </c>
      <c r="I97" t="s">
        <v>56</v>
      </c>
      <c r="J97" t="s">
        <v>166</v>
      </c>
      <c r="L97" s="9" t="s">
        <v>39</v>
      </c>
      <c r="M97" s="9" t="s">
        <v>114</v>
      </c>
      <c r="N97" s="9" t="s">
        <v>118</v>
      </c>
      <c r="O97" s="9" t="s">
        <v>49</v>
      </c>
      <c r="P97" s="23" t="s">
        <v>186</v>
      </c>
      <c r="R97" t="s">
        <v>44</v>
      </c>
      <c r="S97" t="s">
        <v>44</v>
      </c>
      <c r="T97" t="s">
        <v>118</v>
      </c>
      <c r="V97" t="s">
        <v>52</v>
      </c>
      <c r="W97" t="s">
        <v>121</v>
      </c>
      <c r="X97" t="s">
        <v>55</v>
      </c>
      <c r="Y97" t="s">
        <v>56</v>
      </c>
      <c r="Z97" t="s">
        <v>166</v>
      </c>
    </row>
    <row r="98" spans="1:26" ht="13.5" thickTop="1" x14ac:dyDescent="0.2">
      <c r="A98">
        <v>1</v>
      </c>
      <c r="B98" s="58">
        <v>12.2</v>
      </c>
      <c r="C98" s="59">
        <v>12.2</v>
      </c>
      <c r="D98" s="60">
        <v>12.6</v>
      </c>
      <c r="E98" s="61">
        <v>4</v>
      </c>
      <c r="F98">
        <f>PI()*((B98/2)*(B98/2))</f>
        <v>116.89866264007618</v>
      </c>
      <c r="G98">
        <f>PI()*((C98/2)*(C98/2))</f>
        <v>116.89866264007618</v>
      </c>
      <c r="H98">
        <f>(D98*100)*(F98+G98+(SQRT(F98*G98)))/3</f>
        <v>147292.31492649598</v>
      </c>
      <c r="I98">
        <f>H98/1000000</f>
        <v>0.14729231492649597</v>
      </c>
      <c r="J98">
        <f>I98*(LOOKUP(E98,A$403:A$409,B$403:B$409))</f>
        <v>2.9016586040519706E-2</v>
      </c>
      <c r="L98" s="9">
        <v>1</v>
      </c>
      <c r="M98" s="66">
        <v>12.8</v>
      </c>
      <c r="N98" s="20">
        <v>2.5</v>
      </c>
      <c r="O98" s="20">
        <v>3</v>
      </c>
      <c r="P98" s="20" t="s">
        <v>185</v>
      </c>
      <c r="R98">
        <f>M98</f>
        <v>12.8</v>
      </c>
      <c r="S98">
        <f>IF(P98="p",1,(1-(N98/R$94))*R98+1)</f>
        <v>13.12088285229202</v>
      </c>
      <c r="T98">
        <f>N98</f>
        <v>2.5</v>
      </c>
      <c r="U98" s="5"/>
      <c r="V98">
        <f>PI()*((R98/2)*(R98/2))</f>
        <v>128.67963509103794</v>
      </c>
      <c r="W98">
        <f>PI()*((S98/2)*(S98/2))</f>
        <v>135.21223679820594</v>
      </c>
      <c r="X98">
        <f>(T98*100)*(V98+W98+(SQRT(V98*W98)))/3</f>
        <v>32983.114438069759</v>
      </c>
      <c r="Y98">
        <f t="shared" ref="Y98:Y161" si="36">X98/1000000</f>
        <v>3.2983114438069762E-2</v>
      </c>
      <c r="Z98">
        <f t="shared" ref="Z98:Z129" si="37">Y98*(LOOKUP(O98,A$403:A$409,B$403:B$409))</f>
        <v>9.3672045004118114E-3</v>
      </c>
    </row>
    <row r="99" spans="1:26" x14ac:dyDescent="0.2">
      <c r="A99">
        <f>(A98+1)</f>
        <v>2</v>
      </c>
      <c r="B99" s="62">
        <v>12.2</v>
      </c>
      <c r="C99" s="63">
        <v>12.2</v>
      </c>
      <c r="D99" s="64">
        <v>16.600000000000001</v>
      </c>
      <c r="E99" s="65">
        <v>4</v>
      </c>
      <c r="F99">
        <f t="shared" ref="F99:F141" si="38">PI()*((B99/2)*(B99/2))</f>
        <v>116.89866264007618</v>
      </c>
      <c r="G99">
        <f t="shared" ref="G99:G141" si="39">PI()*((C99/2)*(C99/2))</f>
        <v>116.89866264007618</v>
      </c>
      <c r="H99">
        <f t="shared" ref="H99:H141" si="40">(D99*100)*(F99+G99+(SQRT(F99*G99)))/3</f>
        <v>194051.77998252652</v>
      </c>
      <c r="I99">
        <f t="shared" ref="I99:I141" si="41">H99/1000000</f>
        <v>0.19405177998252651</v>
      </c>
      <c r="J99">
        <f t="shared" ref="J99:J121" si="42">I99*(LOOKUP(E99,A$403:A$409,B$403:B$409))</f>
        <v>3.8228200656557722E-2</v>
      </c>
      <c r="L99" s="9">
        <v>2</v>
      </c>
      <c r="M99" s="67">
        <v>16</v>
      </c>
      <c r="N99" s="20">
        <v>1</v>
      </c>
      <c r="O99" s="20">
        <v>9</v>
      </c>
      <c r="P99" s="20" t="s">
        <v>185</v>
      </c>
      <c r="R99">
        <f t="shared" ref="R99:R162" si="43">M99</f>
        <v>16</v>
      </c>
      <c r="S99">
        <f>IF(P99="p",1,(1-(N99/R$94))*R99+1)</f>
        <v>16.660441426146008</v>
      </c>
      <c r="T99">
        <f t="shared" ref="T99:T162" si="44">N99</f>
        <v>1</v>
      </c>
      <c r="U99" s="5"/>
      <c r="V99">
        <f t="shared" ref="V99:V162" si="45">PI()*((R99/2)*(R99/2))</f>
        <v>201.06192982974676</v>
      </c>
      <c r="W99">
        <f t="shared" ref="W99:W162" si="46">PI()*((S99/2)*(S99/2))</f>
        <v>218.00321052059172</v>
      </c>
      <c r="X99">
        <f t="shared" ref="X99:X162" si="47">(T99*100)*(V99+W99+(SQRT(V99*W99)))/3</f>
        <v>20947.547397003731</v>
      </c>
      <c r="Y99">
        <f t="shared" si="36"/>
        <v>2.0947547397003732E-2</v>
      </c>
      <c r="Z99">
        <f t="shared" si="37"/>
        <v>1.0473773698501867E-3</v>
      </c>
    </row>
    <row r="100" spans="1:26" x14ac:dyDescent="0.2">
      <c r="A100">
        <f t="shared" ref="A100:A163" si="48">(A99+1)</f>
        <v>3</v>
      </c>
      <c r="B100" s="62">
        <v>10</v>
      </c>
      <c r="C100" s="63">
        <v>10</v>
      </c>
      <c r="D100" s="64">
        <v>8.4499999999999993</v>
      </c>
      <c r="E100" s="65">
        <v>4</v>
      </c>
      <c r="F100">
        <f t="shared" si="38"/>
        <v>78.539816339744831</v>
      </c>
      <c r="G100">
        <f t="shared" si="39"/>
        <v>78.539816339744831</v>
      </c>
      <c r="H100">
        <f t="shared" si="40"/>
        <v>66366.144807084362</v>
      </c>
      <c r="I100">
        <f t="shared" si="41"/>
        <v>6.636614480708436E-2</v>
      </c>
      <c r="J100">
        <f t="shared" si="42"/>
        <v>1.3074130526995619E-2</v>
      </c>
      <c r="L100" s="9">
        <v>3</v>
      </c>
      <c r="M100" s="68">
        <v>12</v>
      </c>
      <c r="N100" s="19">
        <v>0.5</v>
      </c>
      <c r="O100" s="20">
        <v>9</v>
      </c>
      <c r="P100" s="20" t="s">
        <v>185</v>
      </c>
      <c r="R100">
        <f t="shared" si="43"/>
        <v>12</v>
      </c>
      <c r="S100">
        <f t="shared" ref="S100:S163" si="49">IF(P100="p",1,(1-(N100/R$94))*R100+1)</f>
        <v>12.872665534804755</v>
      </c>
      <c r="T100">
        <f t="shared" si="44"/>
        <v>0.5</v>
      </c>
      <c r="U100" s="5"/>
      <c r="V100">
        <f t="shared" si="45"/>
        <v>113.09733552923255</v>
      </c>
      <c r="W100">
        <f t="shared" si="46"/>
        <v>130.14480947920714</v>
      </c>
      <c r="X100">
        <f t="shared" si="47"/>
        <v>6076.0693239537186</v>
      </c>
      <c r="Y100">
        <f t="shared" si="36"/>
        <v>6.0760693239537188E-3</v>
      </c>
      <c r="Z100">
        <f t="shared" si="37"/>
        <v>3.0380346619768598E-4</v>
      </c>
    </row>
    <row r="101" spans="1:26" x14ac:dyDescent="0.2">
      <c r="A101">
        <f t="shared" si="48"/>
        <v>4</v>
      </c>
      <c r="B101" s="62">
        <v>10</v>
      </c>
      <c r="C101" s="63">
        <v>10</v>
      </c>
      <c r="D101" s="64">
        <v>5.7</v>
      </c>
      <c r="E101" s="65">
        <v>4</v>
      </c>
      <c r="F101">
        <f t="shared" si="38"/>
        <v>78.539816339744831</v>
      </c>
      <c r="G101">
        <f t="shared" si="39"/>
        <v>78.539816339744831</v>
      </c>
      <c r="H101">
        <f t="shared" si="40"/>
        <v>44767.695313654549</v>
      </c>
      <c r="I101">
        <f t="shared" si="41"/>
        <v>4.476769531365455E-2</v>
      </c>
      <c r="J101">
        <f t="shared" si="42"/>
        <v>8.8192359767899475E-3</v>
      </c>
      <c r="L101" s="9">
        <v>4</v>
      </c>
      <c r="M101" s="68">
        <v>65.5</v>
      </c>
      <c r="N101" s="19">
        <v>1</v>
      </c>
      <c r="O101" s="20">
        <v>9</v>
      </c>
      <c r="P101" s="20" t="s">
        <v>185</v>
      </c>
      <c r="R101">
        <f t="shared" si="43"/>
        <v>65.5</v>
      </c>
      <c r="S101">
        <f t="shared" si="49"/>
        <v>65.109932088285234</v>
      </c>
      <c r="T101">
        <f t="shared" si="44"/>
        <v>1</v>
      </c>
      <c r="U101" s="5"/>
      <c r="V101">
        <f t="shared" si="45"/>
        <v>3369.5544705159023</v>
      </c>
      <c r="W101">
        <f t="shared" si="46"/>
        <v>3329.5409917722131</v>
      </c>
      <c r="X101">
        <f t="shared" si="47"/>
        <v>334952.78143661068</v>
      </c>
      <c r="Y101">
        <f t="shared" si="36"/>
        <v>0.33495278143661067</v>
      </c>
      <c r="Z101">
        <f t="shared" si="37"/>
        <v>1.6747639071830533E-2</v>
      </c>
    </row>
    <row r="102" spans="1:26" x14ac:dyDescent="0.2">
      <c r="A102">
        <f t="shared" si="48"/>
        <v>5</v>
      </c>
      <c r="B102" s="62">
        <v>25</v>
      </c>
      <c r="C102" s="63">
        <v>18</v>
      </c>
      <c r="D102" s="64">
        <v>6.4</v>
      </c>
      <c r="E102" s="65">
        <v>3</v>
      </c>
      <c r="F102">
        <f t="shared" si="38"/>
        <v>490.87385212340519</v>
      </c>
      <c r="G102">
        <f t="shared" si="39"/>
        <v>254.46900494077323</v>
      </c>
      <c r="H102">
        <f t="shared" si="40"/>
        <v>234404.69985984647</v>
      </c>
      <c r="I102">
        <f t="shared" si="41"/>
        <v>0.23440469985984647</v>
      </c>
      <c r="J102">
        <f t="shared" si="42"/>
        <v>6.657093476019639E-2</v>
      </c>
      <c r="L102" s="9">
        <v>5</v>
      </c>
      <c r="M102" s="68">
        <v>14</v>
      </c>
      <c r="N102" s="19">
        <v>1</v>
      </c>
      <c r="O102" s="20">
        <v>9</v>
      </c>
      <c r="P102" s="20" t="s">
        <v>185</v>
      </c>
      <c r="R102">
        <f t="shared" si="43"/>
        <v>14</v>
      </c>
      <c r="S102">
        <f t="shared" si="49"/>
        <v>14.702886247877759</v>
      </c>
      <c r="T102">
        <f t="shared" si="44"/>
        <v>1</v>
      </c>
      <c r="U102" s="5"/>
      <c r="V102">
        <f t="shared" si="45"/>
        <v>153.93804002589985</v>
      </c>
      <c r="W102">
        <f t="shared" si="46"/>
        <v>169.78334117245618</v>
      </c>
      <c r="X102">
        <f t="shared" si="47"/>
        <v>16179.601972616771</v>
      </c>
      <c r="Y102">
        <f t="shared" si="36"/>
        <v>1.617960197261677E-2</v>
      </c>
      <c r="Z102">
        <f t="shared" si="37"/>
        <v>8.0898009863083857E-4</v>
      </c>
    </row>
    <row r="103" spans="1:26" x14ac:dyDescent="0.2">
      <c r="A103">
        <f t="shared" si="48"/>
        <v>6</v>
      </c>
      <c r="B103" s="62">
        <v>16</v>
      </c>
      <c r="C103" s="63">
        <v>5</v>
      </c>
      <c r="D103" s="64">
        <v>8.1</v>
      </c>
      <c r="E103" s="65">
        <v>3</v>
      </c>
      <c r="F103">
        <f t="shared" si="38"/>
        <v>201.06192982974676</v>
      </c>
      <c r="G103">
        <f t="shared" si="39"/>
        <v>19.634954084936208</v>
      </c>
      <c r="H103">
        <f t="shared" si="40"/>
        <v>76552.758986349276</v>
      </c>
      <c r="I103">
        <f t="shared" si="41"/>
        <v>7.6552758986349279E-2</v>
      </c>
      <c r="J103">
        <f t="shared" si="42"/>
        <v>2.1740983552123193E-2</v>
      </c>
      <c r="L103" s="9">
        <v>6</v>
      </c>
      <c r="M103" s="68">
        <v>44.1</v>
      </c>
      <c r="N103" s="19">
        <v>28.27</v>
      </c>
      <c r="O103" s="20">
        <v>9</v>
      </c>
      <c r="P103" s="20" t="s">
        <v>185</v>
      </c>
      <c r="R103">
        <f t="shared" si="43"/>
        <v>44.1</v>
      </c>
      <c r="S103">
        <f t="shared" si="49"/>
        <v>18.641871816638368</v>
      </c>
      <c r="T103">
        <f t="shared" si="44"/>
        <v>28.27</v>
      </c>
      <c r="U103" s="5"/>
      <c r="V103">
        <f t="shared" si="45"/>
        <v>1527.4502021569915</v>
      </c>
      <c r="W103">
        <f t="shared" si="46"/>
        <v>272.94108658890332</v>
      </c>
      <c r="X103">
        <f t="shared" si="47"/>
        <v>2305015.4272503443</v>
      </c>
      <c r="Y103">
        <f t="shared" si="36"/>
        <v>2.3050154272503445</v>
      </c>
      <c r="Z103">
        <f t="shared" si="37"/>
        <v>0.11525077136251723</v>
      </c>
    </row>
    <row r="104" spans="1:26" x14ac:dyDescent="0.2">
      <c r="A104">
        <f t="shared" si="48"/>
        <v>7</v>
      </c>
      <c r="B104" s="62">
        <v>14</v>
      </c>
      <c r="C104" s="63">
        <v>14</v>
      </c>
      <c r="D104" s="64">
        <v>3</v>
      </c>
      <c r="E104" s="65">
        <v>4</v>
      </c>
      <c r="F104">
        <f t="shared" si="38"/>
        <v>153.93804002589985</v>
      </c>
      <c r="G104">
        <f t="shared" si="39"/>
        <v>153.93804002589985</v>
      </c>
      <c r="H104">
        <f t="shared" si="40"/>
        <v>46181.412007769955</v>
      </c>
      <c r="I104">
        <f t="shared" si="41"/>
        <v>4.6181412007769956E-2</v>
      </c>
      <c r="J104">
        <f t="shared" si="42"/>
        <v>9.0977381655306822E-3</v>
      </c>
      <c r="L104" s="9">
        <v>7</v>
      </c>
      <c r="M104" s="68">
        <v>75.400000000000006</v>
      </c>
      <c r="N104" s="19">
        <v>2</v>
      </c>
      <c r="O104" s="20">
        <v>5</v>
      </c>
      <c r="P104" s="20" t="s">
        <v>185</v>
      </c>
      <c r="R104">
        <f t="shared" si="43"/>
        <v>75.400000000000006</v>
      </c>
      <c r="S104">
        <f t="shared" si="49"/>
        <v>73.199660441426161</v>
      </c>
      <c r="T104">
        <f t="shared" si="44"/>
        <v>2</v>
      </c>
      <c r="U104" s="5"/>
      <c r="V104">
        <f t="shared" si="45"/>
        <v>4465.1142226206375</v>
      </c>
      <c r="W104">
        <f t="shared" si="46"/>
        <v>4208.3128119105095</v>
      </c>
      <c r="X104">
        <f t="shared" si="47"/>
        <v>867215.95343206159</v>
      </c>
      <c r="Y104">
        <f t="shared" si="36"/>
        <v>0.86721595343206159</v>
      </c>
      <c r="Z104">
        <f t="shared" si="37"/>
        <v>0.12141023348048864</v>
      </c>
    </row>
    <row r="105" spans="1:26" x14ac:dyDescent="0.2">
      <c r="A105">
        <f t="shared" si="48"/>
        <v>8</v>
      </c>
      <c r="B105" s="62">
        <v>14</v>
      </c>
      <c r="C105" s="63">
        <v>13</v>
      </c>
      <c r="D105" s="64">
        <v>1.6</v>
      </c>
      <c r="E105" s="65">
        <v>3</v>
      </c>
      <c r="F105">
        <f t="shared" si="38"/>
        <v>153.93804002589985</v>
      </c>
      <c r="G105">
        <f t="shared" si="39"/>
        <v>132.73228961416876</v>
      </c>
      <c r="H105">
        <f t="shared" si="40"/>
        <v>22912.682420181562</v>
      </c>
      <c r="I105">
        <f t="shared" si="41"/>
        <v>2.2912682420181563E-2</v>
      </c>
      <c r="J105">
        <f t="shared" si="42"/>
        <v>6.5072018073315634E-3</v>
      </c>
      <c r="L105" s="9">
        <v>8</v>
      </c>
      <c r="M105" s="69">
        <v>20</v>
      </c>
      <c r="N105" s="20">
        <v>0.5</v>
      </c>
      <c r="O105" s="20">
        <v>9</v>
      </c>
      <c r="P105" s="20" t="s">
        <v>185</v>
      </c>
      <c r="R105">
        <f t="shared" si="43"/>
        <v>20</v>
      </c>
      <c r="S105">
        <f t="shared" si="49"/>
        <v>20.787775891341258</v>
      </c>
      <c r="T105">
        <f t="shared" si="44"/>
        <v>0.5</v>
      </c>
      <c r="U105" s="5"/>
      <c r="V105">
        <f t="shared" si="45"/>
        <v>314.15926535897933</v>
      </c>
      <c r="W105">
        <f t="shared" si="46"/>
        <v>339.39538580582916</v>
      </c>
      <c r="X105">
        <f t="shared" si="47"/>
        <v>16334.804521472535</v>
      </c>
      <c r="Y105">
        <f t="shared" si="36"/>
        <v>1.6334804521472537E-2</v>
      </c>
      <c r="Z105">
        <f t="shared" si="37"/>
        <v>8.1674022607362688E-4</v>
      </c>
    </row>
    <row r="106" spans="1:26" x14ac:dyDescent="0.2">
      <c r="A106">
        <f t="shared" si="48"/>
        <v>9</v>
      </c>
      <c r="B106" s="62">
        <v>20</v>
      </c>
      <c r="C106" s="63">
        <v>13</v>
      </c>
      <c r="D106" s="64">
        <v>2.2999999999999998</v>
      </c>
      <c r="E106" s="65">
        <v>2</v>
      </c>
      <c r="F106">
        <f t="shared" si="38"/>
        <v>314.15926535897933</v>
      </c>
      <c r="G106">
        <f t="shared" si="39"/>
        <v>132.73228961416876</v>
      </c>
      <c r="H106">
        <f t="shared" si="40"/>
        <v>49917.289271663816</v>
      </c>
      <c r="I106">
        <f t="shared" si="41"/>
        <v>4.9917289271663813E-2</v>
      </c>
      <c r="J106">
        <f t="shared" si="42"/>
        <v>1.8968569923232249E-2</v>
      </c>
      <c r="L106" s="9">
        <v>9</v>
      </c>
      <c r="M106" s="68">
        <v>15</v>
      </c>
      <c r="N106" s="19">
        <v>4.71</v>
      </c>
      <c r="O106" s="20">
        <v>5</v>
      </c>
      <c r="P106" s="20" t="s">
        <v>185</v>
      </c>
      <c r="R106">
        <f t="shared" si="43"/>
        <v>15</v>
      </c>
      <c r="S106">
        <f t="shared" si="49"/>
        <v>14.500636672325976</v>
      </c>
      <c r="T106">
        <f t="shared" si="44"/>
        <v>4.71</v>
      </c>
      <c r="U106" s="5"/>
      <c r="V106">
        <f t="shared" si="45"/>
        <v>176.71458676442586</v>
      </c>
      <c r="W106">
        <f t="shared" si="46"/>
        <v>165.14446536966568</v>
      </c>
      <c r="X106">
        <f t="shared" si="47"/>
        <v>80492.432566870557</v>
      </c>
      <c r="Y106">
        <f t="shared" si="36"/>
        <v>8.0492432566870553E-2</v>
      </c>
      <c r="Z106">
        <f t="shared" si="37"/>
        <v>1.1268940559361878E-2</v>
      </c>
    </row>
    <row r="107" spans="1:26" x14ac:dyDescent="0.2">
      <c r="A107">
        <f t="shared" si="48"/>
        <v>10</v>
      </c>
      <c r="B107" s="62">
        <v>13</v>
      </c>
      <c r="C107" s="63">
        <v>14</v>
      </c>
      <c r="D107" s="64">
        <v>3.1</v>
      </c>
      <c r="E107" s="65">
        <v>4</v>
      </c>
      <c r="F107">
        <f t="shared" si="38"/>
        <v>132.73228961416876</v>
      </c>
      <c r="G107">
        <f t="shared" si="39"/>
        <v>153.93804002589985</v>
      </c>
      <c r="H107">
        <f t="shared" si="40"/>
        <v>44393.322189101775</v>
      </c>
      <c r="I107">
        <f t="shared" si="41"/>
        <v>4.4393322189101775E-2</v>
      </c>
      <c r="J107">
        <f t="shared" si="42"/>
        <v>8.74548447125305E-3</v>
      </c>
      <c r="L107" s="9">
        <v>10</v>
      </c>
      <c r="M107" s="68">
        <v>15.6</v>
      </c>
      <c r="N107" s="19">
        <v>0.5</v>
      </c>
      <c r="O107" s="20">
        <v>9</v>
      </c>
      <c r="P107" s="20" t="s">
        <v>185</v>
      </c>
      <c r="R107">
        <f t="shared" si="43"/>
        <v>15.6</v>
      </c>
      <c r="S107">
        <f t="shared" si="49"/>
        <v>16.43446519524618</v>
      </c>
      <c r="T107">
        <f t="shared" si="44"/>
        <v>0.5</v>
      </c>
      <c r="U107" s="5"/>
      <c r="V107">
        <f t="shared" si="45"/>
        <v>191.13449704440299</v>
      </c>
      <c r="W107">
        <f t="shared" si="46"/>
        <v>212.12948291669485</v>
      </c>
      <c r="X107">
        <f t="shared" si="47"/>
        <v>10077.04201568403</v>
      </c>
      <c r="Y107">
        <f t="shared" si="36"/>
        <v>1.007704201568403E-2</v>
      </c>
      <c r="Z107">
        <f t="shared" si="37"/>
        <v>5.0385210078420157E-4</v>
      </c>
    </row>
    <row r="108" spans="1:26" x14ac:dyDescent="0.2">
      <c r="A108">
        <f t="shared" si="48"/>
        <v>11</v>
      </c>
      <c r="B108" s="62">
        <v>12</v>
      </c>
      <c r="C108" s="63">
        <v>14</v>
      </c>
      <c r="D108" s="64">
        <v>0.6</v>
      </c>
      <c r="E108" s="65">
        <v>3</v>
      </c>
      <c r="F108">
        <f t="shared" si="38"/>
        <v>113.09733552923255</v>
      </c>
      <c r="G108">
        <f t="shared" si="39"/>
        <v>153.93804002589985</v>
      </c>
      <c r="H108">
        <f t="shared" si="40"/>
        <v>7979.6453401180743</v>
      </c>
      <c r="I108">
        <f t="shared" si="41"/>
        <v>7.9796453401180748E-3</v>
      </c>
      <c r="J108">
        <f t="shared" si="42"/>
        <v>2.2662192765935331E-3</v>
      </c>
      <c r="L108" s="9">
        <v>11</v>
      </c>
      <c r="M108" s="68">
        <v>23</v>
      </c>
      <c r="N108" s="19">
        <v>11.78</v>
      </c>
      <c r="O108" s="20">
        <v>5</v>
      </c>
      <c r="P108" s="20" t="s">
        <v>185</v>
      </c>
      <c r="R108">
        <f t="shared" si="43"/>
        <v>23</v>
      </c>
      <c r="S108">
        <f t="shared" si="49"/>
        <v>18.25</v>
      </c>
      <c r="T108">
        <f t="shared" si="44"/>
        <v>11.78</v>
      </c>
      <c r="U108" s="5"/>
      <c r="V108">
        <f t="shared" si="45"/>
        <v>415.47562843725012</v>
      </c>
      <c r="W108">
        <f t="shared" si="46"/>
        <v>261.58667579656264</v>
      </c>
      <c r="X108">
        <f t="shared" si="47"/>
        <v>395310.56331694411</v>
      </c>
      <c r="Y108">
        <f t="shared" si="36"/>
        <v>0.39531056331694409</v>
      </c>
      <c r="Z108">
        <f t="shared" si="37"/>
        <v>5.534347886437218E-2</v>
      </c>
    </row>
    <row r="109" spans="1:26" x14ac:dyDescent="0.2">
      <c r="A109">
        <f t="shared" si="48"/>
        <v>12</v>
      </c>
      <c r="B109" s="62">
        <v>18</v>
      </c>
      <c r="C109" s="63">
        <v>14</v>
      </c>
      <c r="D109" s="64">
        <v>6.6</v>
      </c>
      <c r="E109" s="65">
        <v>3</v>
      </c>
      <c r="F109">
        <f t="shared" si="38"/>
        <v>254.46900494077323</v>
      </c>
      <c r="G109">
        <f t="shared" si="39"/>
        <v>153.93804002589985</v>
      </c>
      <c r="H109">
        <f t="shared" si="40"/>
        <v>133392.02407142261</v>
      </c>
      <c r="I109">
        <f t="shared" si="41"/>
        <v>0.13339202407142262</v>
      </c>
      <c r="J109">
        <f t="shared" si="42"/>
        <v>3.7883334836284019E-2</v>
      </c>
      <c r="L109" s="9">
        <v>12</v>
      </c>
      <c r="M109" s="68">
        <v>16</v>
      </c>
      <c r="N109" s="19">
        <v>1</v>
      </c>
      <c r="O109" s="20">
        <v>9</v>
      </c>
      <c r="P109" s="20" t="s">
        <v>185</v>
      </c>
      <c r="R109">
        <f t="shared" si="43"/>
        <v>16</v>
      </c>
      <c r="S109">
        <f t="shared" si="49"/>
        <v>16.660441426146008</v>
      </c>
      <c r="T109">
        <f t="shared" si="44"/>
        <v>1</v>
      </c>
      <c r="U109" s="5"/>
      <c r="V109">
        <f t="shared" si="45"/>
        <v>201.06192982974676</v>
      </c>
      <c r="W109">
        <f t="shared" si="46"/>
        <v>218.00321052059172</v>
      </c>
      <c r="X109">
        <f t="shared" si="47"/>
        <v>20947.547397003731</v>
      </c>
      <c r="Y109">
        <f t="shared" si="36"/>
        <v>2.0947547397003732E-2</v>
      </c>
      <c r="Z109">
        <f t="shared" si="37"/>
        <v>1.0473773698501867E-3</v>
      </c>
    </row>
    <row r="110" spans="1:26" x14ac:dyDescent="0.2">
      <c r="A110">
        <f t="shared" si="48"/>
        <v>13</v>
      </c>
      <c r="B110" s="62">
        <v>8</v>
      </c>
      <c r="C110" s="63">
        <v>7</v>
      </c>
      <c r="D110" s="64">
        <v>4.2</v>
      </c>
      <c r="E110" s="65">
        <v>4</v>
      </c>
      <c r="F110">
        <f t="shared" si="38"/>
        <v>50.26548245743669</v>
      </c>
      <c r="G110">
        <f t="shared" si="39"/>
        <v>38.484510006474963</v>
      </c>
      <c r="H110">
        <f t="shared" si="40"/>
        <v>18582.520545983625</v>
      </c>
      <c r="I110">
        <f t="shared" si="41"/>
        <v>1.8582520545983625E-2</v>
      </c>
      <c r="J110">
        <f t="shared" si="42"/>
        <v>3.6607565475587742E-3</v>
      </c>
      <c r="L110" s="9">
        <v>13</v>
      </c>
      <c r="M110" s="68">
        <v>0.6</v>
      </c>
      <c r="N110" s="19">
        <v>1</v>
      </c>
      <c r="O110" s="20">
        <v>9</v>
      </c>
      <c r="P110" s="20" t="s">
        <v>185</v>
      </c>
      <c r="R110">
        <f t="shared" si="43"/>
        <v>0.6</v>
      </c>
      <c r="S110">
        <f t="shared" si="49"/>
        <v>1.5872665534804753</v>
      </c>
      <c r="T110">
        <f t="shared" si="44"/>
        <v>1</v>
      </c>
      <c r="U110" s="5"/>
      <c r="V110">
        <f t="shared" si="45"/>
        <v>0.28274333882308139</v>
      </c>
      <c r="W110">
        <f t="shared" si="46"/>
        <v>1.9787440016417583</v>
      </c>
      <c r="X110">
        <f t="shared" si="47"/>
        <v>100.31563606734325</v>
      </c>
      <c r="Y110">
        <f t="shared" si="36"/>
        <v>1.0031563606734325E-4</v>
      </c>
      <c r="Z110">
        <f t="shared" si="37"/>
        <v>5.015781803367163E-6</v>
      </c>
    </row>
    <row r="111" spans="1:26" x14ac:dyDescent="0.2">
      <c r="A111">
        <f t="shared" si="48"/>
        <v>14</v>
      </c>
      <c r="B111" s="62">
        <v>20</v>
      </c>
      <c r="C111" s="63">
        <v>22</v>
      </c>
      <c r="D111" s="64">
        <v>3</v>
      </c>
      <c r="E111" s="65">
        <v>4</v>
      </c>
      <c r="F111">
        <f t="shared" si="38"/>
        <v>314.15926535897933</v>
      </c>
      <c r="G111">
        <f t="shared" si="39"/>
        <v>380.13271108436498</v>
      </c>
      <c r="H111">
        <f t="shared" si="40"/>
        <v>103986.71683382215</v>
      </c>
      <c r="I111">
        <f t="shared" si="41"/>
        <v>0.10398671683382216</v>
      </c>
      <c r="J111">
        <f t="shared" si="42"/>
        <v>2.0485383216262965E-2</v>
      </c>
      <c r="L111" s="9">
        <v>14</v>
      </c>
      <c r="M111" s="68">
        <v>15.6</v>
      </c>
      <c r="N111" s="19">
        <v>1</v>
      </c>
      <c r="O111" s="20">
        <v>9</v>
      </c>
      <c r="P111" s="20" t="s">
        <v>185</v>
      </c>
      <c r="R111">
        <f t="shared" si="43"/>
        <v>15.6</v>
      </c>
      <c r="S111">
        <f t="shared" si="49"/>
        <v>16.268930390492358</v>
      </c>
      <c r="T111">
        <f t="shared" si="44"/>
        <v>1</v>
      </c>
      <c r="U111" s="5"/>
      <c r="V111">
        <f t="shared" si="45"/>
        <v>191.13449704440299</v>
      </c>
      <c r="W111">
        <f t="shared" si="46"/>
        <v>207.87769052974207</v>
      </c>
      <c r="X111">
        <f t="shared" si="47"/>
        <v>19944.752038020986</v>
      </c>
      <c r="Y111">
        <f t="shared" si="36"/>
        <v>1.9944752038020985E-2</v>
      </c>
      <c r="Z111">
        <f t="shared" si="37"/>
        <v>9.9723760190104939E-4</v>
      </c>
    </row>
    <row r="112" spans="1:26" x14ac:dyDescent="0.2">
      <c r="A112">
        <f t="shared" si="48"/>
        <v>15</v>
      </c>
      <c r="B112" s="62">
        <v>15</v>
      </c>
      <c r="C112" s="63">
        <v>12</v>
      </c>
      <c r="D112" s="64">
        <v>6</v>
      </c>
      <c r="E112" s="65">
        <v>3</v>
      </c>
      <c r="F112">
        <f t="shared" si="38"/>
        <v>176.71458676442586</v>
      </c>
      <c r="G112">
        <f t="shared" si="39"/>
        <v>113.09733552923255</v>
      </c>
      <c r="H112">
        <f t="shared" si="40"/>
        <v>86236.718341039814</v>
      </c>
      <c r="I112">
        <f t="shared" si="41"/>
        <v>8.6236718341039811E-2</v>
      </c>
      <c r="J112">
        <f t="shared" si="42"/>
        <v>2.4491228008855306E-2</v>
      </c>
      <c r="L112" s="9">
        <v>15</v>
      </c>
      <c r="M112" s="68">
        <v>28</v>
      </c>
      <c r="N112" s="19">
        <v>7.07</v>
      </c>
      <c r="O112" s="20">
        <v>5</v>
      </c>
      <c r="P112" s="20" t="s">
        <v>185</v>
      </c>
      <c r="R112">
        <f t="shared" si="43"/>
        <v>28</v>
      </c>
      <c r="S112">
        <f t="shared" si="49"/>
        <v>24.798811544991509</v>
      </c>
      <c r="T112">
        <f t="shared" si="44"/>
        <v>7.07</v>
      </c>
      <c r="U112" s="5"/>
      <c r="V112">
        <f t="shared" si="45"/>
        <v>615.75216010359941</v>
      </c>
      <c r="W112">
        <f t="shared" si="46"/>
        <v>483.00499037038776</v>
      </c>
      <c r="X112">
        <f t="shared" si="47"/>
        <v>387462.2767500272</v>
      </c>
      <c r="Y112">
        <f t="shared" si="36"/>
        <v>0.3874622767500272</v>
      </c>
      <c r="Z112">
        <f t="shared" si="37"/>
        <v>5.4244718745003813E-2</v>
      </c>
    </row>
    <row r="113" spans="1:26" x14ac:dyDescent="0.2">
      <c r="A113">
        <f t="shared" si="48"/>
        <v>16</v>
      </c>
      <c r="B113" s="62">
        <v>18</v>
      </c>
      <c r="C113" s="63">
        <v>8</v>
      </c>
      <c r="D113" s="64">
        <v>3.4</v>
      </c>
      <c r="E113" s="65">
        <v>3</v>
      </c>
      <c r="F113">
        <f t="shared" si="38"/>
        <v>254.46900494077323</v>
      </c>
      <c r="G113">
        <f t="shared" si="39"/>
        <v>50.26548245743669</v>
      </c>
      <c r="H113">
        <f t="shared" si="40"/>
        <v>47354.273265110147</v>
      </c>
      <c r="I113">
        <f t="shared" si="41"/>
        <v>4.7354273265110144E-2</v>
      </c>
      <c r="J113">
        <f t="shared" si="42"/>
        <v>1.344861360729128E-2</v>
      </c>
      <c r="L113" s="9">
        <v>16</v>
      </c>
      <c r="M113" s="68">
        <v>22.7</v>
      </c>
      <c r="N113" s="19">
        <v>14.14</v>
      </c>
      <c r="O113" s="20">
        <v>3</v>
      </c>
      <c r="P113" s="20" t="s">
        <v>185</v>
      </c>
      <c r="R113">
        <f t="shared" si="43"/>
        <v>22.7</v>
      </c>
      <c r="S113">
        <f t="shared" si="49"/>
        <v>16.888073005093375</v>
      </c>
      <c r="T113">
        <f t="shared" si="44"/>
        <v>14.14</v>
      </c>
      <c r="U113" s="5"/>
      <c r="V113">
        <f t="shared" si="45"/>
        <v>404.7078196170711</v>
      </c>
      <c r="W113">
        <f t="shared" si="46"/>
        <v>224.00106170491853</v>
      </c>
      <c r="X113">
        <f t="shared" si="47"/>
        <v>438245.04417827126</v>
      </c>
      <c r="Y113">
        <f t="shared" si="36"/>
        <v>0.43824504417827126</v>
      </c>
      <c r="Z113">
        <f t="shared" si="37"/>
        <v>0.12446159254662903</v>
      </c>
    </row>
    <row r="114" spans="1:26" x14ac:dyDescent="0.2">
      <c r="A114">
        <f t="shared" si="48"/>
        <v>17</v>
      </c>
      <c r="B114" s="62">
        <v>10</v>
      </c>
      <c r="C114" s="63">
        <v>12</v>
      </c>
      <c r="D114" s="64">
        <v>1.9</v>
      </c>
      <c r="E114" s="65">
        <v>3</v>
      </c>
      <c r="F114">
        <f t="shared" si="38"/>
        <v>78.539816339744831</v>
      </c>
      <c r="G114">
        <f t="shared" si="39"/>
        <v>113.09733552923255</v>
      </c>
      <c r="H114">
        <f t="shared" si="40"/>
        <v>18106.045660189175</v>
      </c>
      <c r="I114">
        <f t="shared" si="41"/>
        <v>1.8106045660189175E-2</v>
      </c>
      <c r="J114">
        <f t="shared" si="42"/>
        <v>5.1421169674937253E-3</v>
      </c>
      <c r="L114" s="9">
        <v>17</v>
      </c>
      <c r="M114" s="68">
        <v>20</v>
      </c>
      <c r="N114" s="19">
        <v>4.71</v>
      </c>
      <c r="O114" s="20">
        <v>6</v>
      </c>
      <c r="P114" s="20" t="s">
        <v>185</v>
      </c>
      <c r="R114">
        <f t="shared" si="43"/>
        <v>20</v>
      </c>
      <c r="S114">
        <f t="shared" si="49"/>
        <v>19.000848896434636</v>
      </c>
      <c r="T114">
        <f t="shared" si="44"/>
        <v>4.71</v>
      </c>
      <c r="U114" s="5"/>
      <c r="V114">
        <f t="shared" si="45"/>
        <v>314.15926535897933</v>
      </c>
      <c r="W114">
        <f t="shared" si="46"/>
        <v>283.55407297708228</v>
      </c>
      <c r="X114">
        <f t="shared" si="47"/>
        <v>140699.94205319358</v>
      </c>
      <c r="Y114">
        <f t="shared" si="36"/>
        <v>0.14069994205319358</v>
      </c>
      <c r="Z114">
        <f t="shared" si="37"/>
        <v>1.4069994205319359E-2</v>
      </c>
    </row>
    <row r="115" spans="1:26" x14ac:dyDescent="0.2">
      <c r="A115">
        <f t="shared" si="48"/>
        <v>18</v>
      </c>
      <c r="B115" s="62">
        <v>24</v>
      </c>
      <c r="C115" s="63">
        <v>18</v>
      </c>
      <c r="D115" s="64">
        <v>1.8</v>
      </c>
      <c r="E115" s="65">
        <v>4</v>
      </c>
      <c r="F115">
        <f t="shared" si="38"/>
        <v>452.38934211693021</v>
      </c>
      <c r="G115">
        <f t="shared" si="39"/>
        <v>254.46900494077323</v>
      </c>
      <c r="H115">
        <f t="shared" si="40"/>
        <v>62769.021218724061</v>
      </c>
      <c r="I115">
        <f t="shared" si="41"/>
        <v>6.2769021218724061E-2</v>
      </c>
      <c r="J115">
        <f t="shared" si="42"/>
        <v>1.236549718008864E-2</v>
      </c>
      <c r="L115" s="9">
        <v>18</v>
      </c>
      <c r="M115" s="68">
        <v>120</v>
      </c>
      <c r="N115" s="19">
        <v>2</v>
      </c>
      <c r="O115" s="20">
        <v>7</v>
      </c>
      <c r="P115" s="20" t="s">
        <v>185</v>
      </c>
      <c r="R115">
        <f t="shared" si="43"/>
        <v>120</v>
      </c>
      <c r="S115">
        <f t="shared" si="49"/>
        <v>115.90662139219016</v>
      </c>
      <c r="T115">
        <f t="shared" si="44"/>
        <v>2</v>
      </c>
      <c r="U115" s="5"/>
      <c r="V115">
        <f t="shared" si="45"/>
        <v>11309.733552923255</v>
      </c>
      <c r="W115">
        <f t="shared" si="46"/>
        <v>10551.309797204653</v>
      </c>
      <c r="X115">
        <f t="shared" si="47"/>
        <v>2185665.6705447636</v>
      </c>
      <c r="Y115">
        <f t="shared" si="36"/>
        <v>2.1856656705447635</v>
      </c>
      <c r="Z115">
        <f t="shared" si="37"/>
        <v>0.10928328352723818</v>
      </c>
    </row>
    <row r="116" spans="1:26" x14ac:dyDescent="0.2">
      <c r="A116">
        <f t="shared" si="48"/>
        <v>19</v>
      </c>
      <c r="B116" s="62">
        <v>15</v>
      </c>
      <c r="C116" s="63">
        <v>10</v>
      </c>
      <c r="D116" s="64">
        <v>1.5</v>
      </c>
      <c r="E116" s="65">
        <v>3</v>
      </c>
      <c r="F116">
        <f t="shared" si="38"/>
        <v>176.71458676442586</v>
      </c>
      <c r="G116">
        <f t="shared" si="39"/>
        <v>78.539816339744831</v>
      </c>
      <c r="H116">
        <f t="shared" si="40"/>
        <v>18653.206380689397</v>
      </c>
      <c r="I116">
        <f t="shared" si="41"/>
        <v>1.8653206380689395E-2</v>
      </c>
      <c r="J116">
        <f t="shared" si="42"/>
        <v>5.2975106121157878E-3</v>
      </c>
      <c r="L116" s="9">
        <v>19</v>
      </c>
      <c r="M116" s="68">
        <v>15.5</v>
      </c>
      <c r="N116" s="19">
        <v>1</v>
      </c>
      <c r="O116" s="20">
        <v>9</v>
      </c>
      <c r="P116" s="20" t="s">
        <v>185</v>
      </c>
      <c r="R116">
        <f t="shared" si="43"/>
        <v>15.5</v>
      </c>
      <c r="S116">
        <f t="shared" si="49"/>
        <v>16.171052631578945</v>
      </c>
      <c r="T116">
        <f t="shared" si="44"/>
        <v>1</v>
      </c>
      <c r="U116" s="5"/>
      <c r="V116">
        <f t="shared" si="45"/>
        <v>188.69190875623696</v>
      </c>
      <c r="W116">
        <f t="shared" si="46"/>
        <v>205.38393132275013</v>
      </c>
      <c r="X116">
        <f t="shared" si="47"/>
        <v>19697.897438439781</v>
      </c>
      <c r="Y116">
        <f t="shared" si="36"/>
        <v>1.969789743843978E-2</v>
      </c>
      <c r="Z116">
        <f t="shared" si="37"/>
        <v>9.8489487192198908E-4</v>
      </c>
    </row>
    <row r="117" spans="1:26" x14ac:dyDescent="0.2">
      <c r="A117">
        <f t="shared" si="48"/>
        <v>20</v>
      </c>
      <c r="B117" s="62">
        <v>14</v>
      </c>
      <c r="C117" s="63">
        <v>4</v>
      </c>
      <c r="D117" s="64">
        <v>8.1</v>
      </c>
      <c r="E117" s="65">
        <v>3</v>
      </c>
      <c r="F117">
        <f t="shared" si="38"/>
        <v>153.93804002589985</v>
      </c>
      <c r="G117">
        <f t="shared" si="39"/>
        <v>12.566370614359172</v>
      </c>
      <c r="H117">
        <f t="shared" si="40"/>
        <v>56831.41110343935</v>
      </c>
      <c r="I117">
        <f t="shared" si="41"/>
        <v>5.6831411103439353E-2</v>
      </c>
      <c r="J117">
        <f t="shared" si="42"/>
        <v>1.6140120753376775E-2</v>
      </c>
      <c r="L117" s="9">
        <v>20</v>
      </c>
      <c r="M117" s="68">
        <v>33</v>
      </c>
      <c r="N117" s="19">
        <v>11.78</v>
      </c>
      <c r="O117" s="20">
        <v>6</v>
      </c>
      <c r="P117" s="20" t="s">
        <v>185</v>
      </c>
      <c r="R117">
        <f t="shared" si="43"/>
        <v>33</v>
      </c>
      <c r="S117">
        <f t="shared" si="49"/>
        <v>25.75</v>
      </c>
      <c r="T117">
        <f t="shared" si="44"/>
        <v>11.78</v>
      </c>
      <c r="U117" s="5"/>
      <c r="V117">
        <f t="shared" si="45"/>
        <v>855.2985999398212</v>
      </c>
      <c r="W117">
        <f t="shared" si="46"/>
        <v>520.76806971772055</v>
      </c>
      <c r="X117">
        <f t="shared" si="47"/>
        <v>802398.13936910953</v>
      </c>
      <c r="Y117">
        <f t="shared" si="36"/>
        <v>0.80239813936910953</v>
      </c>
      <c r="Z117">
        <f t="shared" si="37"/>
        <v>8.0239813936910959E-2</v>
      </c>
    </row>
    <row r="118" spans="1:26" x14ac:dyDescent="0.2">
      <c r="A118">
        <f t="shared" si="48"/>
        <v>21</v>
      </c>
      <c r="B118" s="62">
        <v>31</v>
      </c>
      <c r="C118" s="63">
        <v>11</v>
      </c>
      <c r="D118" s="64">
        <v>6.6</v>
      </c>
      <c r="E118" s="65">
        <v>3</v>
      </c>
      <c r="F118">
        <f t="shared" si="38"/>
        <v>754.76763502494782</v>
      </c>
      <c r="G118">
        <f t="shared" si="39"/>
        <v>95.033177771091246</v>
      </c>
      <c r="H118">
        <f t="shared" si="40"/>
        <v>245876.74903320518</v>
      </c>
      <c r="I118">
        <f t="shared" si="41"/>
        <v>0.24587674903320519</v>
      </c>
      <c r="J118">
        <f t="shared" si="42"/>
        <v>6.9828996725430276E-2</v>
      </c>
      <c r="L118" s="9">
        <v>21</v>
      </c>
      <c r="M118" s="68">
        <v>22.6</v>
      </c>
      <c r="N118" s="19">
        <v>1</v>
      </c>
      <c r="O118" s="19">
        <v>1</v>
      </c>
      <c r="P118" s="20" t="s">
        <v>185</v>
      </c>
      <c r="R118">
        <f t="shared" si="43"/>
        <v>22.6</v>
      </c>
      <c r="S118">
        <f t="shared" si="49"/>
        <v>23.12037351443124</v>
      </c>
      <c r="T118">
        <f t="shared" si="44"/>
        <v>1</v>
      </c>
      <c r="U118" s="5"/>
      <c r="V118">
        <f t="shared" si="45"/>
        <v>401.14996593688073</v>
      </c>
      <c r="W118">
        <f t="shared" si="46"/>
        <v>419.83590099536355</v>
      </c>
      <c r="X118">
        <f t="shared" si="47"/>
        <v>41045.748732198779</v>
      </c>
      <c r="Y118">
        <f t="shared" si="36"/>
        <v>4.1045748732198781E-2</v>
      </c>
      <c r="Z118">
        <f t="shared" si="37"/>
        <v>1.855267842695385E-2</v>
      </c>
    </row>
    <row r="119" spans="1:26" x14ac:dyDescent="0.2">
      <c r="A119">
        <f t="shared" si="48"/>
        <v>22</v>
      </c>
      <c r="B119" s="62">
        <v>13</v>
      </c>
      <c r="C119" s="63">
        <v>13</v>
      </c>
      <c r="D119" s="64">
        <v>1.9</v>
      </c>
      <c r="E119" s="65">
        <v>4</v>
      </c>
      <c r="F119">
        <f t="shared" si="38"/>
        <v>132.73228961416876</v>
      </c>
      <c r="G119">
        <f t="shared" si="39"/>
        <v>132.73228961416876</v>
      </c>
      <c r="H119">
        <f t="shared" si="40"/>
        <v>25219.135026692067</v>
      </c>
      <c r="I119">
        <f t="shared" si="41"/>
        <v>2.5219135026692069E-2</v>
      </c>
      <c r="J119">
        <f t="shared" si="42"/>
        <v>4.9681696002583375E-3</v>
      </c>
      <c r="L119" s="9">
        <v>22</v>
      </c>
      <c r="M119" s="68">
        <v>108</v>
      </c>
      <c r="N119" s="19">
        <v>1.5</v>
      </c>
      <c r="O119" s="20">
        <v>9</v>
      </c>
      <c r="P119" s="20" t="s">
        <v>185</v>
      </c>
      <c r="R119">
        <f t="shared" si="43"/>
        <v>108</v>
      </c>
      <c r="S119">
        <f t="shared" si="49"/>
        <v>105.56196943972836</v>
      </c>
      <c r="T119">
        <f t="shared" si="44"/>
        <v>1.5</v>
      </c>
      <c r="U119" s="5"/>
      <c r="V119">
        <f t="shared" si="45"/>
        <v>9160.8841778678361</v>
      </c>
      <c r="W119">
        <f t="shared" si="46"/>
        <v>8751.9504386050048</v>
      </c>
      <c r="X119">
        <f t="shared" si="47"/>
        <v>1343345.8862055752</v>
      </c>
      <c r="Y119">
        <f t="shared" si="36"/>
        <v>1.3433458862055752</v>
      </c>
      <c r="Z119">
        <f t="shared" si="37"/>
        <v>6.7167294310278763E-2</v>
      </c>
    </row>
    <row r="120" spans="1:26" x14ac:dyDescent="0.2">
      <c r="A120">
        <f t="shared" si="48"/>
        <v>23</v>
      </c>
      <c r="B120" s="62">
        <v>28</v>
      </c>
      <c r="C120" s="63">
        <v>28</v>
      </c>
      <c r="D120" s="64">
        <v>5.3</v>
      </c>
      <c r="E120" s="65">
        <v>2</v>
      </c>
      <c r="F120">
        <f t="shared" si="38"/>
        <v>615.75216010359941</v>
      </c>
      <c r="G120">
        <f t="shared" si="39"/>
        <v>615.75216010359941</v>
      </c>
      <c r="H120">
        <f t="shared" si="40"/>
        <v>326348.6448549077</v>
      </c>
      <c r="I120">
        <f t="shared" si="41"/>
        <v>0.32634864485490772</v>
      </c>
      <c r="J120">
        <f t="shared" si="42"/>
        <v>0.12401248504486494</v>
      </c>
      <c r="L120" s="9">
        <v>23</v>
      </c>
      <c r="M120" s="68">
        <v>28</v>
      </c>
      <c r="N120" s="20">
        <v>35.340000000000003</v>
      </c>
      <c r="O120" s="20">
        <v>4</v>
      </c>
      <c r="P120" s="20" t="s">
        <v>184</v>
      </c>
      <c r="R120">
        <f t="shared" si="43"/>
        <v>28</v>
      </c>
      <c r="S120">
        <f t="shared" si="49"/>
        <v>1</v>
      </c>
      <c r="T120">
        <f t="shared" si="44"/>
        <v>35.340000000000003</v>
      </c>
      <c r="U120" s="5"/>
      <c r="V120">
        <f t="shared" si="45"/>
        <v>615.75216010359941</v>
      </c>
      <c r="W120">
        <f t="shared" si="46"/>
        <v>0.78539816339744828</v>
      </c>
      <c r="X120">
        <f t="shared" si="47"/>
        <v>752186.81666002376</v>
      </c>
      <c r="Y120">
        <f t="shared" si="36"/>
        <v>0.75218681666002374</v>
      </c>
      <c r="Z120">
        <f t="shared" si="37"/>
        <v>0.14818080288202468</v>
      </c>
    </row>
    <row r="121" spans="1:26" x14ac:dyDescent="0.2">
      <c r="A121">
        <f t="shared" si="48"/>
        <v>24</v>
      </c>
      <c r="B121" s="62">
        <v>8</v>
      </c>
      <c r="C121" s="63">
        <v>20</v>
      </c>
      <c r="D121" s="64">
        <v>8.4</v>
      </c>
      <c r="E121" s="65">
        <v>4</v>
      </c>
      <c r="F121">
        <f t="shared" si="38"/>
        <v>50.26548245743669</v>
      </c>
      <c r="G121">
        <f t="shared" si="39"/>
        <v>314.15926535897933</v>
      </c>
      <c r="H121">
        <f t="shared" si="40"/>
        <v>137224.76710880219</v>
      </c>
      <c r="I121">
        <f t="shared" si="41"/>
        <v>0.13722476710880219</v>
      </c>
      <c r="J121">
        <f t="shared" si="42"/>
        <v>2.7033279120434031E-2</v>
      </c>
      <c r="L121" s="9">
        <v>24</v>
      </c>
      <c r="M121" s="68">
        <v>16</v>
      </c>
      <c r="N121" s="19">
        <v>1</v>
      </c>
      <c r="O121" s="20">
        <v>9</v>
      </c>
      <c r="P121" s="20" t="s">
        <v>185</v>
      </c>
      <c r="R121">
        <f t="shared" si="43"/>
        <v>16</v>
      </c>
      <c r="S121">
        <f t="shared" si="49"/>
        <v>16.660441426146008</v>
      </c>
      <c r="T121">
        <f t="shared" si="44"/>
        <v>1</v>
      </c>
      <c r="U121" s="5"/>
      <c r="V121">
        <f t="shared" si="45"/>
        <v>201.06192982974676</v>
      </c>
      <c r="W121">
        <f t="shared" si="46"/>
        <v>218.00321052059172</v>
      </c>
      <c r="X121">
        <f t="shared" si="47"/>
        <v>20947.547397003731</v>
      </c>
      <c r="Y121">
        <f t="shared" si="36"/>
        <v>2.0947547397003732E-2</v>
      </c>
      <c r="Z121">
        <f t="shared" si="37"/>
        <v>1.0473773698501867E-3</v>
      </c>
    </row>
    <row r="122" spans="1:26" x14ac:dyDescent="0.2">
      <c r="A122">
        <f t="shared" si="48"/>
        <v>25</v>
      </c>
      <c r="B122" s="62"/>
      <c r="C122" s="63"/>
      <c r="D122" s="64"/>
      <c r="E122" s="65"/>
      <c r="F122">
        <f t="shared" si="38"/>
        <v>0</v>
      </c>
      <c r="G122">
        <f t="shared" si="39"/>
        <v>0</v>
      </c>
      <c r="H122">
        <f t="shared" si="40"/>
        <v>0</v>
      </c>
      <c r="I122">
        <f t="shared" si="41"/>
        <v>0</v>
      </c>
      <c r="L122" s="9">
        <v>25</v>
      </c>
      <c r="M122" s="68">
        <v>132.5</v>
      </c>
      <c r="N122" s="19">
        <v>1.5</v>
      </c>
      <c r="O122" s="20">
        <v>9</v>
      </c>
      <c r="P122" s="20" t="s">
        <v>185</v>
      </c>
      <c r="R122">
        <f t="shared" si="43"/>
        <v>132.5</v>
      </c>
      <c r="S122">
        <f t="shared" si="49"/>
        <v>129.28204584040748</v>
      </c>
      <c r="T122">
        <f t="shared" si="44"/>
        <v>1.5</v>
      </c>
      <c r="U122" s="5"/>
      <c r="V122">
        <f t="shared" si="45"/>
        <v>13788.646506146451</v>
      </c>
      <c r="W122">
        <f t="shared" si="46"/>
        <v>13127.025032950689</v>
      </c>
      <c r="X122">
        <f t="shared" si="47"/>
        <v>2018472.0409868567</v>
      </c>
      <c r="Y122">
        <f t="shared" si="36"/>
        <v>2.0184720409868566</v>
      </c>
      <c r="Z122">
        <f t="shared" si="37"/>
        <v>0.10092360204934284</v>
      </c>
    </row>
    <row r="123" spans="1:26" x14ac:dyDescent="0.2">
      <c r="A123">
        <f t="shared" si="48"/>
        <v>26</v>
      </c>
      <c r="B123" s="62"/>
      <c r="C123" s="63"/>
      <c r="D123" s="64"/>
      <c r="E123" s="65"/>
      <c r="F123">
        <f t="shared" si="38"/>
        <v>0</v>
      </c>
      <c r="G123">
        <f t="shared" si="39"/>
        <v>0</v>
      </c>
      <c r="H123">
        <f t="shared" si="40"/>
        <v>0</v>
      </c>
      <c r="I123">
        <f t="shared" si="41"/>
        <v>0</v>
      </c>
      <c r="L123" s="9">
        <v>26</v>
      </c>
      <c r="M123" s="68">
        <v>17.100000000000001</v>
      </c>
      <c r="N123" s="20">
        <v>14.14</v>
      </c>
      <c r="O123" s="20">
        <v>1</v>
      </c>
      <c r="P123" s="20" t="s">
        <v>185</v>
      </c>
      <c r="R123">
        <f t="shared" si="43"/>
        <v>17.100000000000001</v>
      </c>
      <c r="S123">
        <f t="shared" si="49"/>
        <v>12.968548387096774</v>
      </c>
      <c r="T123">
        <f t="shared" si="44"/>
        <v>14.14</v>
      </c>
      <c r="U123" s="5"/>
      <c r="V123">
        <f t="shared" si="45"/>
        <v>229.65827695904787</v>
      </c>
      <c r="W123">
        <f t="shared" si="46"/>
        <v>132.09081351887554</v>
      </c>
      <c r="X123">
        <f t="shared" si="47"/>
        <v>252597.28867680757</v>
      </c>
      <c r="Y123">
        <f t="shared" si="36"/>
        <v>0.25259728867680759</v>
      </c>
      <c r="Z123">
        <f t="shared" si="37"/>
        <v>0.11417397448191703</v>
      </c>
    </row>
    <row r="124" spans="1:26" x14ac:dyDescent="0.2">
      <c r="A124">
        <f t="shared" si="48"/>
        <v>27</v>
      </c>
      <c r="B124" s="62"/>
      <c r="C124" s="63"/>
      <c r="D124" s="64"/>
      <c r="E124" s="65"/>
      <c r="F124">
        <f t="shared" si="38"/>
        <v>0</v>
      </c>
      <c r="G124">
        <f t="shared" si="39"/>
        <v>0</v>
      </c>
      <c r="H124">
        <f t="shared" si="40"/>
        <v>0</v>
      </c>
      <c r="I124">
        <f t="shared" si="41"/>
        <v>0</v>
      </c>
      <c r="L124" s="9">
        <v>27</v>
      </c>
      <c r="M124" s="68">
        <v>20</v>
      </c>
      <c r="N124" s="19">
        <v>1</v>
      </c>
      <c r="O124" s="20">
        <v>9</v>
      </c>
      <c r="P124" s="20" t="s">
        <v>185</v>
      </c>
      <c r="R124">
        <f t="shared" si="43"/>
        <v>20</v>
      </c>
      <c r="S124">
        <f t="shared" si="49"/>
        <v>20.575551782682513</v>
      </c>
      <c r="T124">
        <f t="shared" si="44"/>
        <v>1</v>
      </c>
      <c r="U124" s="5"/>
      <c r="V124">
        <f t="shared" si="45"/>
        <v>314.15926535897933</v>
      </c>
      <c r="W124">
        <f t="shared" si="46"/>
        <v>332.50092876270833</v>
      </c>
      <c r="X124">
        <f t="shared" si="47"/>
        <v>32328.673524728216</v>
      </c>
      <c r="Y124">
        <f t="shared" si="36"/>
        <v>3.2328673524728214E-2</v>
      </c>
      <c r="Z124">
        <f t="shared" si="37"/>
        <v>1.6164336762364109E-3</v>
      </c>
    </row>
    <row r="125" spans="1:26" x14ac:dyDescent="0.2">
      <c r="A125">
        <f t="shared" si="48"/>
        <v>28</v>
      </c>
      <c r="B125" s="62"/>
      <c r="C125" s="63"/>
      <c r="D125" s="64"/>
      <c r="E125" s="65"/>
      <c r="F125">
        <f t="shared" si="38"/>
        <v>0</v>
      </c>
      <c r="G125">
        <f t="shared" si="39"/>
        <v>0</v>
      </c>
      <c r="H125">
        <f t="shared" si="40"/>
        <v>0</v>
      </c>
      <c r="I125">
        <f t="shared" si="41"/>
        <v>0</v>
      </c>
      <c r="L125" s="9">
        <v>28</v>
      </c>
      <c r="M125" s="68">
        <v>19</v>
      </c>
      <c r="N125" s="19">
        <v>2.36</v>
      </c>
      <c r="O125" s="20">
        <v>7</v>
      </c>
      <c r="P125" s="20" t="s">
        <v>185</v>
      </c>
      <c r="R125">
        <f t="shared" si="43"/>
        <v>19</v>
      </c>
      <c r="S125">
        <f t="shared" si="49"/>
        <v>19.048387096774196</v>
      </c>
      <c r="T125">
        <f t="shared" si="44"/>
        <v>2.36</v>
      </c>
      <c r="U125" s="5"/>
      <c r="V125">
        <f t="shared" si="45"/>
        <v>283.5287369864788</v>
      </c>
      <c r="W125">
        <f t="shared" si="46"/>
        <v>284.97469505160996</v>
      </c>
      <c r="X125">
        <f t="shared" si="47"/>
        <v>67083.332651943521</v>
      </c>
      <c r="Y125">
        <f t="shared" si="36"/>
        <v>6.7083332651943522E-2</v>
      </c>
      <c r="Z125">
        <f t="shared" si="37"/>
        <v>3.3541666325971765E-3</v>
      </c>
    </row>
    <row r="126" spans="1:26" x14ac:dyDescent="0.2">
      <c r="A126">
        <f t="shared" si="48"/>
        <v>29</v>
      </c>
      <c r="B126" s="62"/>
      <c r="C126" s="63"/>
      <c r="D126" s="64"/>
      <c r="E126" s="65"/>
      <c r="F126">
        <f t="shared" si="38"/>
        <v>0</v>
      </c>
      <c r="G126">
        <f t="shared" si="39"/>
        <v>0</v>
      </c>
      <c r="H126">
        <f t="shared" si="40"/>
        <v>0</v>
      </c>
      <c r="I126">
        <f t="shared" si="41"/>
        <v>0</v>
      </c>
      <c r="L126" s="9">
        <v>29</v>
      </c>
      <c r="M126" s="68">
        <v>19</v>
      </c>
      <c r="N126" s="20">
        <v>37.700000000000003</v>
      </c>
      <c r="O126" s="20">
        <v>4</v>
      </c>
      <c r="P126" s="20" t="s">
        <v>184</v>
      </c>
      <c r="R126">
        <f t="shared" si="43"/>
        <v>19</v>
      </c>
      <c r="S126">
        <f t="shared" si="49"/>
        <v>1</v>
      </c>
      <c r="T126">
        <f t="shared" si="44"/>
        <v>37.700000000000003</v>
      </c>
      <c r="U126" s="5"/>
      <c r="V126">
        <f t="shared" si="45"/>
        <v>283.5287369864788</v>
      </c>
      <c r="W126">
        <f t="shared" si="46"/>
        <v>0.78539816339744828</v>
      </c>
      <c r="X126">
        <f t="shared" si="47"/>
        <v>376040.78665306425</v>
      </c>
      <c r="Y126">
        <f t="shared" si="36"/>
        <v>0.37604078665306423</v>
      </c>
      <c r="Z126">
        <f t="shared" si="37"/>
        <v>7.4080034970653658E-2</v>
      </c>
    </row>
    <row r="127" spans="1:26" x14ac:dyDescent="0.2">
      <c r="A127">
        <f t="shared" si="48"/>
        <v>30</v>
      </c>
      <c r="B127" s="62"/>
      <c r="C127" s="63"/>
      <c r="D127" s="64"/>
      <c r="E127" s="65"/>
      <c r="F127">
        <f t="shared" si="38"/>
        <v>0</v>
      </c>
      <c r="G127">
        <f t="shared" si="39"/>
        <v>0</v>
      </c>
      <c r="H127">
        <f t="shared" si="40"/>
        <v>0</v>
      </c>
      <c r="I127">
        <f t="shared" si="41"/>
        <v>0</v>
      </c>
      <c r="L127" s="9">
        <v>30</v>
      </c>
      <c r="M127" s="68">
        <v>16.5</v>
      </c>
      <c r="N127" s="20">
        <v>4.71</v>
      </c>
      <c r="O127" s="20">
        <v>6</v>
      </c>
      <c r="P127" s="20" t="s">
        <v>185</v>
      </c>
      <c r="R127">
        <f t="shared" si="43"/>
        <v>16.5</v>
      </c>
      <c r="S127">
        <f t="shared" si="49"/>
        <v>15.850700339558575</v>
      </c>
      <c r="T127">
        <f t="shared" si="44"/>
        <v>4.71</v>
      </c>
      <c r="U127" s="5"/>
      <c r="V127">
        <f t="shared" si="45"/>
        <v>213.8246499849553</v>
      </c>
      <c r="W127">
        <f t="shared" si="46"/>
        <v>197.32712692861099</v>
      </c>
      <c r="X127">
        <f t="shared" si="47"/>
        <v>96800.250853201826</v>
      </c>
      <c r="Y127">
        <f t="shared" si="36"/>
        <v>9.6800250853201819E-2</v>
      </c>
      <c r="Z127">
        <f t="shared" si="37"/>
        <v>9.6800250853201833E-3</v>
      </c>
    </row>
    <row r="128" spans="1:26" x14ac:dyDescent="0.2">
      <c r="A128">
        <f t="shared" si="48"/>
        <v>31</v>
      </c>
      <c r="B128" s="62"/>
      <c r="C128" s="63"/>
      <c r="D128" s="64"/>
      <c r="E128" s="65"/>
      <c r="F128">
        <f t="shared" si="38"/>
        <v>0</v>
      </c>
      <c r="G128">
        <f t="shared" si="39"/>
        <v>0</v>
      </c>
      <c r="H128">
        <f t="shared" si="40"/>
        <v>0</v>
      </c>
      <c r="I128">
        <f t="shared" si="41"/>
        <v>0</v>
      </c>
      <c r="L128" s="9">
        <v>31</v>
      </c>
      <c r="M128" s="68">
        <v>19</v>
      </c>
      <c r="N128" s="20">
        <v>37.69</v>
      </c>
      <c r="O128" s="20">
        <v>4</v>
      </c>
      <c r="P128" s="20" t="s">
        <v>184</v>
      </c>
      <c r="R128">
        <f t="shared" si="43"/>
        <v>19</v>
      </c>
      <c r="S128">
        <f t="shared" si="49"/>
        <v>1</v>
      </c>
      <c r="T128">
        <f t="shared" si="44"/>
        <v>37.69</v>
      </c>
      <c r="U128" s="5"/>
      <c r="V128">
        <f t="shared" si="45"/>
        <v>283.5287369864788</v>
      </c>
      <c r="W128">
        <f t="shared" si="46"/>
        <v>0.78539816339744828</v>
      </c>
      <c r="X128">
        <f t="shared" si="47"/>
        <v>375941.04108631279</v>
      </c>
      <c r="Y128">
        <f t="shared" si="36"/>
        <v>0.37594104108631277</v>
      </c>
      <c r="Z128">
        <f t="shared" si="37"/>
        <v>7.4060385094003617E-2</v>
      </c>
    </row>
    <row r="129" spans="1:26" x14ac:dyDescent="0.2">
      <c r="A129">
        <f t="shared" si="48"/>
        <v>32</v>
      </c>
      <c r="B129" s="62"/>
      <c r="C129" s="63"/>
      <c r="D129" s="64"/>
      <c r="E129" s="65"/>
      <c r="F129">
        <f t="shared" si="38"/>
        <v>0</v>
      </c>
      <c r="G129">
        <f t="shared" si="39"/>
        <v>0</v>
      </c>
      <c r="H129">
        <f t="shared" si="40"/>
        <v>0</v>
      </c>
      <c r="I129">
        <f t="shared" si="41"/>
        <v>0</v>
      </c>
      <c r="L129" s="9">
        <v>32</v>
      </c>
      <c r="M129" s="68">
        <v>27</v>
      </c>
      <c r="N129" s="20">
        <v>2</v>
      </c>
      <c r="O129" s="20">
        <v>4</v>
      </c>
      <c r="P129" s="20" t="s">
        <v>185</v>
      </c>
      <c r="R129">
        <f t="shared" si="43"/>
        <v>27</v>
      </c>
      <c r="S129">
        <f t="shared" si="49"/>
        <v>26.853989813242787</v>
      </c>
      <c r="T129">
        <f t="shared" si="44"/>
        <v>2</v>
      </c>
      <c r="U129" s="5"/>
      <c r="V129">
        <f t="shared" si="45"/>
        <v>572.55526111673976</v>
      </c>
      <c r="W129">
        <f t="shared" si="46"/>
        <v>566.37949384437775</v>
      </c>
      <c r="X129">
        <f t="shared" si="47"/>
        <v>113892.91736666091</v>
      </c>
      <c r="Y129">
        <f t="shared" si="36"/>
        <v>0.11389291736666091</v>
      </c>
      <c r="Z129">
        <f t="shared" si="37"/>
        <v>2.24369047212322E-2</v>
      </c>
    </row>
    <row r="130" spans="1:26" x14ac:dyDescent="0.2">
      <c r="A130">
        <f t="shared" si="48"/>
        <v>33</v>
      </c>
      <c r="B130" s="62"/>
      <c r="C130" s="63"/>
      <c r="D130" s="64"/>
      <c r="E130" s="65"/>
      <c r="F130">
        <f t="shared" si="38"/>
        <v>0</v>
      </c>
      <c r="G130">
        <f t="shared" si="39"/>
        <v>0</v>
      </c>
      <c r="H130">
        <f t="shared" si="40"/>
        <v>0</v>
      </c>
      <c r="I130">
        <f t="shared" si="41"/>
        <v>0</v>
      </c>
      <c r="L130" s="9">
        <v>33</v>
      </c>
      <c r="M130" s="68">
        <v>29</v>
      </c>
      <c r="N130" s="20">
        <v>18.850000000000001</v>
      </c>
      <c r="O130" s="20">
        <v>4</v>
      </c>
      <c r="P130" s="20" t="s">
        <v>185</v>
      </c>
      <c r="R130">
        <f t="shared" si="43"/>
        <v>29</v>
      </c>
      <c r="S130">
        <f t="shared" si="49"/>
        <v>18.39876910016978</v>
      </c>
      <c r="T130">
        <f t="shared" si="44"/>
        <v>18.850000000000001</v>
      </c>
      <c r="U130" s="5"/>
      <c r="V130">
        <f t="shared" si="45"/>
        <v>660.51985541725401</v>
      </c>
      <c r="W130">
        <f t="shared" si="46"/>
        <v>265.86882711986004</v>
      </c>
      <c r="X130">
        <f t="shared" si="47"/>
        <v>845390.52215531096</v>
      </c>
      <c r="Y130">
        <f t="shared" si="36"/>
        <v>0.84539052215531096</v>
      </c>
      <c r="Z130">
        <f t="shared" ref="Z130:Z145" si="50">Y130*(LOOKUP(O130,A$403:A$409,B$403:B$409))</f>
        <v>0.16654193286459626</v>
      </c>
    </row>
    <row r="131" spans="1:26" x14ac:dyDescent="0.2">
      <c r="A131">
        <f t="shared" si="48"/>
        <v>34</v>
      </c>
      <c r="B131" s="62"/>
      <c r="C131" s="63"/>
      <c r="D131" s="64"/>
      <c r="E131" s="65"/>
      <c r="F131">
        <f t="shared" si="38"/>
        <v>0</v>
      </c>
      <c r="G131">
        <f t="shared" si="39"/>
        <v>0</v>
      </c>
      <c r="H131">
        <f t="shared" si="40"/>
        <v>0</v>
      </c>
      <c r="I131">
        <f t="shared" si="41"/>
        <v>0</v>
      </c>
      <c r="L131" s="9">
        <v>34</v>
      </c>
      <c r="M131" s="68">
        <v>16</v>
      </c>
      <c r="N131" s="20">
        <v>23.56</v>
      </c>
      <c r="O131" s="20">
        <v>4</v>
      </c>
      <c r="P131" s="20" t="s">
        <v>184</v>
      </c>
      <c r="R131">
        <f t="shared" si="43"/>
        <v>16</v>
      </c>
      <c r="S131">
        <f t="shared" si="49"/>
        <v>1</v>
      </c>
      <c r="T131">
        <f t="shared" si="44"/>
        <v>23.56</v>
      </c>
      <c r="U131" s="5"/>
      <c r="V131">
        <f t="shared" si="45"/>
        <v>201.06192982974676</v>
      </c>
      <c r="W131">
        <f t="shared" si="46"/>
        <v>0.78539816339744828</v>
      </c>
      <c r="X131">
        <f t="shared" si="47"/>
        <v>168386.22463975931</v>
      </c>
      <c r="Y131">
        <f t="shared" si="36"/>
        <v>0.1683862246397593</v>
      </c>
      <c r="Z131">
        <f t="shared" si="50"/>
        <v>3.3172086254032583E-2</v>
      </c>
    </row>
    <row r="132" spans="1:26" x14ac:dyDescent="0.2">
      <c r="A132">
        <f t="shared" si="48"/>
        <v>35</v>
      </c>
      <c r="B132" s="62"/>
      <c r="C132" s="63"/>
      <c r="D132" s="64"/>
      <c r="E132" s="65"/>
      <c r="F132">
        <f t="shared" si="38"/>
        <v>0</v>
      </c>
      <c r="G132">
        <f t="shared" si="39"/>
        <v>0</v>
      </c>
      <c r="H132">
        <f t="shared" si="40"/>
        <v>0</v>
      </c>
      <c r="I132">
        <f t="shared" si="41"/>
        <v>0</v>
      </c>
      <c r="L132" s="9">
        <v>35</v>
      </c>
      <c r="M132" s="68">
        <v>28</v>
      </c>
      <c r="N132" s="20">
        <v>14.13</v>
      </c>
      <c r="O132" s="20">
        <v>2</v>
      </c>
      <c r="P132" s="20" t="s">
        <v>185</v>
      </c>
      <c r="R132">
        <f t="shared" si="43"/>
        <v>28</v>
      </c>
      <c r="S132">
        <f t="shared" si="49"/>
        <v>20.603565365025467</v>
      </c>
      <c r="T132">
        <f t="shared" si="44"/>
        <v>14.13</v>
      </c>
      <c r="U132" s="5"/>
      <c r="V132">
        <f t="shared" si="45"/>
        <v>615.75216010359941</v>
      </c>
      <c r="W132">
        <f t="shared" si="46"/>
        <v>333.40694412627249</v>
      </c>
      <c r="X132">
        <f t="shared" si="47"/>
        <v>660462.18570562382</v>
      </c>
      <c r="Y132">
        <f t="shared" si="36"/>
        <v>0.66046218570562387</v>
      </c>
      <c r="Z132">
        <f t="shared" si="50"/>
        <v>0.2509756305681371</v>
      </c>
    </row>
    <row r="133" spans="1:26" x14ac:dyDescent="0.2">
      <c r="A133">
        <f t="shared" si="48"/>
        <v>36</v>
      </c>
      <c r="B133" s="62"/>
      <c r="C133" s="63"/>
      <c r="D133" s="64"/>
      <c r="E133" s="65"/>
      <c r="F133">
        <f t="shared" si="38"/>
        <v>0</v>
      </c>
      <c r="G133">
        <f t="shared" si="39"/>
        <v>0</v>
      </c>
      <c r="H133">
        <f t="shared" si="40"/>
        <v>0</v>
      </c>
      <c r="I133">
        <f t="shared" si="41"/>
        <v>0</v>
      </c>
      <c r="L133" s="9">
        <v>36</v>
      </c>
      <c r="M133" s="68">
        <v>11</v>
      </c>
      <c r="N133" s="20">
        <v>2.36</v>
      </c>
      <c r="O133" s="20">
        <v>6</v>
      </c>
      <c r="P133" s="20" t="s">
        <v>185</v>
      </c>
      <c r="R133">
        <f t="shared" si="43"/>
        <v>11</v>
      </c>
      <c r="S133">
        <f t="shared" si="49"/>
        <v>11.449066213921903</v>
      </c>
      <c r="T133">
        <f t="shared" si="44"/>
        <v>2.36</v>
      </c>
      <c r="U133" s="5"/>
      <c r="V133">
        <f t="shared" si="45"/>
        <v>95.033177771091246</v>
      </c>
      <c r="W133">
        <f t="shared" si="46"/>
        <v>102.95086868200691</v>
      </c>
      <c r="X133">
        <f t="shared" si="47"/>
        <v>23355.887720300379</v>
      </c>
      <c r="Y133">
        <f t="shared" si="36"/>
        <v>2.3355887720300381E-2</v>
      </c>
      <c r="Z133">
        <f t="shared" si="50"/>
        <v>2.335588772030038E-3</v>
      </c>
    </row>
    <row r="134" spans="1:26" x14ac:dyDescent="0.2">
      <c r="A134">
        <f t="shared" si="48"/>
        <v>37</v>
      </c>
      <c r="B134" s="62"/>
      <c r="C134" s="63"/>
      <c r="D134" s="64"/>
      <c r="E134" s="65"/>
      <c r="F134">
        <f t="shared" si="38"/>
        <v>0</v>
      </c>
      <c r="G134">
        <f t="shared" si="39"/>
        <v>0</v>
      </c>
      <c r="H134">
        <f t="shared" si="40"/>
        <v>0</v>
      </c>
      <c r="I134">
        <f t="shared" si="41"/>
        <v>0</v>
      </c>
      <c r="L134" s="9">
        <v>37</v>
      </c>
      <c r="M134" s="68">
        <v>15.5</v>
      </c>
      <c r="N134" s="20">
        <v>9.4339999999999993</v>
      </c>
      <c r="O134" s="20">
        <v>2</v>
      </c>
      <c r="P134" s="20" t="s">
        <v>185</v>
      </c>
      <c r="R134">
        <f t="shared" si="43"/>
        <v>15.5</v>
      </c>
      <c r="S134">
        <f t="shared" si="49"/>
        <v>13.396710526315788</v>
      </c>
      <c r="T134">
        <f t="shared" si="44"/>
        <v>9.4339999999999993</v>
      </c>
      <c r="U134" s="5"/>
      <c r="V134">
        <f t="shared" si="45"/>
        <v>188.69190875623696</v>
      </c>
      <c r="W134">
        <f t="shared" si="46"/>
        <v>140.95686366953899</v>
      </c>
      <c r="X134">
        <f t="shared" si="47"/>
        <v>154949.02419339088</v>
      </c>
      <c r="Y134">
        <f t="shared" si="36"/>
        <v>0.15494902419339088</v>
      </c>
      <c r="Z134">
        <f t="shared" si="50"/>
        <v>5.8880629193488535E-2</v>
      </c>
    </row>
    <row r="135" spans="1:26" x14ac:dyDescent="0.2">
      <c r="A135">
        <f t="shared" si="48"/>
        <v>38</v>
      </c>
      <c r="B135" s="62"/>
      <c r="C135" s="63"/>
      <c r="D135" s="64"/>
      <c r="E135" s="65"/>
      <c r="F135">
        <f t="shared" si="38"/>
        <v>0</v>
      </c>
      <c r="G135">
        <f t="shared" si="39"/>
        <v>0</v>
      </c>
      <c r="H135">
        <f t="shared" si="40"/>
        <v>0</v>
      </c>
      <c r="I135">
        <f t="shared" si="41"/>
        <v>0</v>
      </c>
      <c r="L135" s="9">
        <v>38</v>
      </c>
      <c r="M135" s="68">
        <v>13.5</v>
      </c>
      <c r="N135" s="20">
        <v>2.5</v>
      </c>
      <c r="O135" s="20">
        <v>3</v>
      </c>
      <c r="P135" s="20" t="s">
        <v>185</v>
      </c>
      <c r="R135">
        <f t="shared" si="43"/>
        <v>13.5</v>
      </c>
      <c r="S135">
        <f t="shared" si="49"/>
        <v>13.783743633276741</v>
      </c>
      <c r="T135">
        <f t="shared" si="44"/>
        <v>2.5</v>
      </c>
      <c r="U135" s="5"/>
      <c r="V135">
        <f t="shared" si="45"/>
        <v>143.13881527918494</v>
      </c>
      <c r="W135">
        <f t="shared" si="46"/>
        <v>149.21904470648204</v>
      </c>
      <c r="X135">
        <f t="shared" si="47"/>
        <v>36542.097799912008</v>
      </c>
      <c r="Y135">
        <f t="shared" si="36"/>
        <v>3.6542097799912007E-2</v>
      </c>
      <c r="Z135">
        <f t="shared" si="50"/>
        <v>1.0377955775175009E-2</v>
      </c>
    </row>
    <row r="136" spans="1:26" x14ac:dyDescent="0.2">
      <c r="A136">
        <f t="shared" si="48"/>
        <v>39</v>
      </c>
      <c r="B136" s="62"/>
      <c r="C136" s="63"/>
      <c r="D136" s="64"/>
      <c r="E136" s="65"/>
      <c r="F136">
        <f t="shared" si="38"/>
        <v>0</v>
      </c>
      <c r="G136">
        <f t="shared" si="39"/>
        <v>0</v>
      </c>
      <c r="H136">
        <f t="shared" si="40"/>
        <v>0</v>
      </c>
      <c r="I136">
        <f t="shared" si="41"/>
        <v>0</v>
      </c>
      <c r="L136" s="9">
        <v>39</v>
      </c>
      <c r="M136" s="68">
        <v>16</v>
      </c>
      <c r="N136" s="20">
        <v>37.695999999999998</v>
      </c>
      <c r="O136" s="20">
        <v>3</v>
      </c>
      <c r="P136" s="20" t="s">
        <v>184</v>
      </c>
      <c r="R136">
        <f t="shared" si="43"/>
        <v>16</v>
      </c>
      <c r="S136">
        <f t="shared" si="49"/>
        <v>1</v>
      </c>
      <c r="T136">
        <f t="shared" si="44"/>
        <v>37.695999999999998</v>
      </c>
      <c r="U136" s="5"/>
      <c r="V136">
        <f t="shared" si="45"/>
        <v>201.06192982974676</v>
      </c>
      <c r="W136">
        <f t="shared" si="46"/>
        <v>0.78539816339744828</v>
      </c>
      <c r="X136">
        <f t="shared" si="47"/>
        <v>269417.9594236149</v>
      </c>
      <c r="Y136">
        <f t="shared" si="36"/>
        <v>0.26941795942361491</v>
      </c>
      <c r="Z136">
        <f t="shared" si="50"/>
        <v>7.6514700476306624E-2</v>
      </c>
    </row>
    <row r="137" spans="1:26" x14ac:dyDescent="0.2">
      <c r="A137">
        <f t="shared" si="48"/>
        <v>40</v>
      </c>
      <c r="B137" s="62"/>
      <c r="C137" s="63"/>
      <c r="D137" s="64"/>
      <c r="E137" s="65"/>
      <c r="F137">
        <f t="shared" si="38"/>
        <v>0</v>
      </c>
      <c r="G137">
        <f t="shared" si="39"/>
        <v>0</v>
      </c>
      <c r="H137">
        <f t="shared" si="40"/>
        <v>0</v>
      </c>
      <c r="I137">
        <f t="shared" si="41"/>
        <v>0</v>
      </c>
      <c r="L137" s="9">
        <v>40</v>
      </c>
      <c r="M137" s="68">
        <v>23.6</v>
      </c>
      <c r="N137" s="20">
        <v>23.56</v>
      </c>
      <c r="O137" s="20">
        <v>4</v>
      </c>
      <c r="P137" s="20" t="s">
        <v>185</v>
      </c>
      <c r="R137">
        <f t="shared" si="43"/>
        <v>23.6</v>
      </c>
      <c r="S137">
        <f t="shared" si="49"/>
        <v>12.8</v>
      </c>
      <c r="T137">
        <f t="shared" si="44"/>
        <v>23.56</v>
      </c>
      <c r="U137" s="5"/>
      <c r="V137">
        <f t="shared" si="45"/>
        <v>437.43536108584283</v>
      </c>
      <c r="W137">
        <f t="shared" si="46"/>
        <v>128.67963509103794</v>
      </c>
      <c r="X137">
        <f t="shared" si="47"/>
        <v>630911.72695793782</v>
      </c>
      <c r="Y137">
        <f t="shared" si="36"/>
        <v>0.63091172695793785</v>
      </c>
      <c r="Z137">
        <f t="shared" si="50"/>
        <v>0.12428961021071376</v>
      </c>
    </row>
    <row r="138" spans="1:26" x14ac:dyDescent="0.2">
      <c r="A138">
        <f t="shared" si="48"/>
        <v>41</v>
      </c>
      <c r="B138" s="62"/>
      <c r="C138" s="63"/>
      <c r="D138" s="64"/>
      <c r="E138" s="65"/>
      <c r="F138">
        <f t="shared" si="38"/>
        <v>0</v>
      </c>
      <c r="G138">
        <f t="shared" si="39"/>
        <v>0</v>
      </c>
      <c r="H138">
        <f t="shared" si="40"/>
        <v>0</v>
      </c>
      <c r="I138">
        <f t="shared" si="41"/>
        <v>0</v>
      </c>
      <c r="L138" s="9">
        <v>41</v>
      </c>
      <c r="M138" s="68">
        <v>18.5</v>
      </c>
      <c r="N138" s="20">
        <v>37.969000000000001</v>
      </c>
      <c r="O138" s="20">
        <v>2</v>
      </c>
      <c r="P138" s="20" t="s">
        <v>184</v>
      </c>
      <c r="R138">
        <f t="shared" si="43"/>
        <v>18.5</v>
      </c>
      <c r="S138">
        <f t="shared" si="49"/>
        <v>1</v>
      </c>
      <c r="T138">
        <f t="shared" si="44"/>
        <v>37.969000000000001</v>
      </c>
      <c r="U138" s="5"/>
      <c r="V138">
        <f t="shared" si="45"/>
        <v>268.80252142277669</v>
      </c>
      <c r="W138">
        <f t="shared" si="46"/>
        <v>0.78539816339744828</v>
      </c>
      <c r="X138">
        <f t="shared" si="47"/>
        <v>359588.94005963812</v>
      </c>
      <c r="Y138">
        <f t="shared" si="36"/>
        <v>0.3595889400596381</v>
      </c>
      <c r="Z138">
        <f t="shared" si="50"/>
        <v>0.13664379722266248</v>
      </c>
    </row>
    <row r="139" spans="1:26" x14ac:dyDescent="0.2">
      <c r="A139">
        <f t="shared" si="48"/>
        <v>42</v>
      </c>
      <c r="B139" s="62"/>
      <c r="C139" s="63"/>
      <c r="D139" s="64"/>
      <c r="E139" s="65"/>
      <c r="F139">
        <f t="shared" si="38"/>
        <v>0</v>
      </c>
      <c r="G139">
        <f t="shared" si="39"/>
        <v>0</v>
      </c>
      <c r="H139">
        <f t="shared" si="40"/>
        <v>0</v>
      </c>
      <c r="I139">
        <f t="shared" si="41"/>
        <v>0</v>
      </c>
      <c r="L139" s="9">
        <v>42</v>
      </c>
      <c r="M139" s="68">
        <v>15</v>
      </c>
      <c r="N139" s="20">
        <v>37.969000000000001</v>
      </c>
      <c r="O139" s="20">
        <v>3</v>
      </c>
      <c r="P139" s="20" t="s">
        <v>184</v>
      </c>
      <c r="R139">
        <f t="shared" si="43"/>
        <v>15</v>
      </c>
      <c r="S139">
        <f t="shared" si="49"/>
        <v>1</v>
      </c>
      <c r="T139">
        <f t="shared" si="44"/>
        <v>37.969000000000001</v>
      </c>
      <c r="U139" s="5"/>
      <c r="V139">
        <f t="shared" si="45"/>
        <v>176.71458676442586</v>
      </c>
      <c r="W139">
        <f t="shared" si="46"/>
        <v>0.78539816339744828</v>
      </c>
      <c r="X139">
        <f t="shared" si="47"/>
        <v>239560.28902383629</v>
      </c>
      <c r="Y139">
        <f t="shared" si="36"/>
        <v>0.23956028902383628</v>
      </c>
      <c r="Z139">
        <f t="shared" si="50"/>
        <v>6.8035122082769503E-2</v>
      </c>
    </row>
    <row r="140" spans="1:26" x14ac:dyDescent="0.2">
      <c r="A140">
        <f t="shared" si="48"/>
        <v>43</v>
      </c>
      <c r="B140" s="62"/>
      <c r="C140" s="63"/>
      <c r="D140" s="64"/>
      <c r="E140" s="65"/>
      <c r="F140">
        <f t="shared" si="38"/>
        <v>0</v>
      </c>
      <c r="G140">
        <f t="shared" si="39"/>
        <v>0</v>
      </c>
      <c r="H140">
        <f t="shared" si="40"/>
        <v>0</v>
      </c>
      <c r="I140">
        <f t="shared" si="41"/>
        <v>0</v>
      </c>
      <c r="L140" s="9">
        <v>43</v>
      </c>
      <c r="M140" s="68">
        <v>16.5</v>
      </c>
      <c r="N140" s="20">
        <v>14.135999999999999</v>
      </c>
      <c r="O140" s="20">
        <v>4</v>
      </c>
      <c r="P140" s="20" t="s">
        <v>185</v>
      </c>
      <c r="R140">
        <f t="shared" si="43"/>
        <v>16.5</v>
      </c>
      <c r="S140">
        <f t="shared" si="49"/>
        <v>12.549999999999999</v>
      </c>
      <c r="T140">
        <f t="shared" si="44"/>
        <v>14.135999999999999</v>
      </c>
      <c r="U140" s="5"/>
      <c r="V140">
        <f t="shared" si="45"/>
        <v>213.8246499849553</v>
      </c>
      <c r="W140">
        <f t="shared" si="46"/>
        <v>123.70217423050657</v>
      </c>
      <c r="X140">
        <f t="shared" si="47"/>
        <v>235676.87576214573</v>
      </c>
      <c r="Y140">
        <f t="shared" si="36"/>
        <v>0.23567687576214574</v>
      </c>
      <c r="Z140">
        <f t="shared" si="50"/>
        <v>4.642834452514271E-2</v>
      </c>
    </row>
    <row r="141" spans="1:26" x14ac:dyDescent="0.2">
      <c r="A141">
        <f t="shared" si="48"/>
        <v>44</v>
      </c>
      <c r="B141" s="62"/>
      <c r="C141" s="63"/>
      <c r="D141" s="64"/>
      <c r="E141" s="65"/>
      <c r="F141">
        <f t="shared" si="38"/>
        <v>0</v>
      </c>
      <c r="G141">
        <f t="shared" si="39"/>
        <v>0</v>
      </c>
      <c r="H141">
        <f t="shared" si="40"/>
        <v>0</v>
      </c>
      <c r="I141">
        <f t="shared" si="41"/>
        <v>0</v>
      </c>
      <c r="L141" s="9">
        <v>44</v>
      </c>
      <c r="M141" s="68">
        <v>36</v>
      </c>
      <c r="N141" s="20">
        <v>40.052</v>
      </c>
      <c r="O141" s="20">
        <v>3</v>
      </c>
      <c r="P141" s="20" t="s">
        <v>185</v>
      </c>
      <c r="R141">
        <f t="shared" si="43"/>
        <v>36</v>
      </c>
      <c r="S141">
        <f t="shared" si="49"/>
        <v>6.3999999999999968</v>
      </c>
      <c r="T141">
        <f t="shared" si="44"/>
        <v>40.052</v>
      </c>
      <c r="U141" s="5"/>
      <c r="V141">
        <f t="shared" si="45"/>
        <v>1017.8760197630929</v>
      </c>
      <c r="W141">
        <f t="shared" si="46"/>
        <v>32.169908772759449</v>
      </c>
      <c r="X141">
        <f t="shared" si="47"/>
        <v>1643469.2900634957</v>
      </c>
      <c r="Y141">
        <f t="shared" si="36"/>
        <v>1.6434692900634957</v>
      </c>
      <c r="Z141">
        <f t="shared" si="50"/>
        <v>0.46674527837803276</v>
      </c>
    </row>
    <row r="142" spans="1:26" x14ac:dyDescent="0.2">
      <c r="A142">
        <f t="shared" si="48"/>
        <v>45</v>
      </c>
      <c r="B142" s="62"/>
      <c r="C142" s="63"/>
      <c r="D142" s="64"/>
      <c r="E142" s="65"/>
      <c r="F142">
        <f t="shared" ref="F142:F177" si="51">PI()*((B142/2)*(B142/2))</f>
        <v>0</v>
      </c>
      <c r="G142">
        <f t="shared" ref="G142:G177" si="52">PI()*((C142/2)*(C142/2))</f>
        <v>0</v>
      </c>
      <c r="H142">
        <f t="shared" ref="H142:H177" si="53">(D142*100)*(F142+G142+(SQRT(F142*G142)))/3</f>
        <v>0</v>
      </c>
      <c r="I142">
        <f t="shared" ref="I142:I177" si="54">H142/1000000</f>
        <v>0</v>
      </c>
      <c r="L142" s="9">
        <v>45</v>
      </c>
      <c r="M142" s="68">
        <v>23</v>
      </c>
      <c r="N142" s="20">
        <v>2.3559999999999999</v>
      </c>
      <c r="O142" s="20">
        <v>6</v>
      </c>
      <c r="P142" s="20" t="s">
        <v>185</v>
      </c>
      <c r="R142">
        <f t="shared" si="43"/>
        <v>23</v>
      </c>
      <c r="S142">
        <f t="shared" si="49"/>
        <v>22.849999999999998</v>
      </c>
      <c r="T142">
        <f t="shared" si="44"/>
        <v>2.3559999999999999</v>
      </c>
      <c r="U142" s="5"/>
      <c r="V142">
        <f t="shared" si="45"/>
        <v>415.47562843725012</v>
      </c>
      <c r="W142">
        <f t="shared" si="46"/>
        <v>410.07405256848415</v>
      </c>
      <c r="X142">
        <f t="shared" si="47"/>
        <v>97249.058523198139</v>
      </c>
      <c r="Y142">
        <f t="shared" si="36"/>
        <v>9.7249058523198137E-2</v>
      </c>
      <c r="Z142">
        <f t="shared" si="50"/>
        <v>9.7249058523198144E-3</v>
      </c>
    </row>
    <row r="143" spans="1:26" x14ac:dyDescent="0.2">
      <c r="A143">
        <f t="shared" si="48"/>
        <v>46</v>
      </c>
      <c r="B143" s="62"/>
      <c r="C143" s="63"/>
      <c r="D143" s="64"/>
      <c r="E143" s="65"/>
      <c r="F143">
        <f t="shared" si="51"/>
        <v>0</v>
      </c>
      <c r="G143">
        <f t="shared" si="52"/>
        <v>0</v>
      </c>
      <c r="H143">
        <f t="shared" si="53"/>
        <v>0</v>
      </c>
      <c r="I143">
        <f t="shared" si="54"/>
        <v>0</v>
      </c>
      <c r="L143" s="9">
        <v>46</v>
      </c>
      <c r="M143" s="68">
        <v>18</v>
      </c>
      <c r="N143" s="20">
        <v>28.271999999999998</v>
      </c>
      <c r="O143" s="20">
        <v>2</v>
      </c>
      <c r="P143" s="20" t="s">
        <v>184</v>
      </c>
      <c r="R143">
        <f t="shared" si="43"/>
        <v>18</v>
      </c>
      <c r="S143">
        <f t="shared" si="49"/>
        <v>1</v>
      </c>
      <c r="T143">
        <f t="shared" si="44"/>
        <v>28.271999999999998</v>
      </c>
      <c r="U143" s="5"/>
      <c r="V143">
        <f t="shared" si="45"/>
        <v>254.46900494077323</v>
      </c>
      <c r="W143">
        <f t="shared" si="46"/>
        <v>0.78539816339744828</v>
      </c>
      <c r="X143">
        <f t="shared" si="47"/>
        <v>253874.61561071398</v>
      </c>
      <c r="Y143">
        <f t="shared" si="36"/>
        <v>0.25387461561071401</v>
      </c>
      <c r="Z143">
        <f t="shared" si="50"/>
        <v>9.647235393207132E-2</v>
      </c>
    </row>
    <row r="144" spans="1:26" x14ac:dyDescent="0.2">
      <c r="A144">
        <f t="shared" si="48"/>
        <v>47</v>
      </c>
      <c r="B144" s="62"/>
      <c r="C144" s="63"/>
      <c r="D144" s="64"/>
      <c r="E144" s="65"/>
      <c r="F144">
        <f t="shared" si="51"/>
        <v>0</v>
      </c>
      <c r="G144">
        <f t="shared" si="52"/>
        <v>0</v>
      </c>
      <c r="H144">
        <f t="shared" si="53"/>
        <v>0</v>
      </c>
      <c r="I144">
        <f t="shared" si="54"/>
        <v>0</v>
      </c>
      <c r="L144" s="9">
        <v>47</v>
      </c>
      <c r="M144" s="68">
        <v>17.5</v>
      </c>
      <c r="N144" s="20">
        <v>18.847999999999999</v>
      </c>
      <c r="O144" s="20">
        <v>2</v>
      </c>
      <c r="P144" s="20" t="s">
        <v>184</v>
      </c>
      <c r="R144">
        <f t="shared" si="43"/>
        <v>17.5</v>
      </c>
      <c r="S144">
        <f t="shared" si="49"/>
        <v>1</v>
      </c>
      <c r="T144">
        <f t="shared" si="44"/>
        <v>18.847999999999999</v>
      </c>
      <c r="U144" s="5"/>
      <c r="V144">
        <f t="shared" si="45"/>
        <v>240.52818754046854</v>
      </c>
      <c r="W144">
        <f t="shared" si="46"/>
        <v>0.78539816339744828</v>
      </c>
      <c r="X144">
        <f t="shared" si="47"/>
        <v>160244.47311871601</v>
      </c>
      <c r="Y144">
        <f t="shared" si="36"/>
        <v>0.16024447311871601</v>
      </c>
      <c r="Z144">
        <f t="shared" si="50"/>
        <v>6.0892899785112087E-2</v>
      </c>
    </row>
    <row r="145" spans="1:26" x14ac:dyDescent="0.2">
      <c r="A145">
        <f t="shared" si="48"/>
        <v>48</v>
      </c>
      <c r="B145" s="20"/>
      <c r="C145" s="20"/>
      <c r="D145" s="20"/>
      <c r="E145" s="19"/>
      <c r="F145">
        <f t="shared" si="51"/>
        <v>0</v>
      </c>
      <c r="G145">
        <f t="shared" si="52"/>
        <v>0</v>
      </c>
      <c r="H145">
        <f t="shared" si="53"/>
        <v>0</v>
      </c>
      <c r="I145">
        <f t="shared" si="54"/>
        <v>0</v>
      </c>
      <c r="L145" s="9">
        <v>48</v>
      </c>
      <c r="M145" s="68">
        <v>24</v>
      </c>
      <c r="N145" s="20">
        <v>1.5</v>
      </c>
      <c r="O145" s="20">
        <v>6</v>
      </c>
      <c r="P145" s="20" t="s">
        <v>185</v>
      </c>
      <c r="R145">
        <f t="shared" si="43"/>
        <v>24</v>
      </c>
      <c r="S145">
        <f t="shared" si="49"/>
        <v>24.235993208828525</v>
      </c>
      <c r="T145">
        <f t="shared" si="44"/>
        <v>1.5</v>
      </c>
      <c r="U145" s="5"/>
      <c r="V145">
        <f t="shared" si="45"/>
        <v>452.38934211693021</v>
      </c>
      <c r="W145">
        <f t="shared" si="46"/>
        <v>461.32981750936716</v>
      </c>
      <c r="X145">
        <f t="shared" si="47"/>
        <v>68527.843446507221</v>
      </c>
      <c r="Y145">
        <f t="shared" si="36"/>
        <v>6.8527843446507225E-2</v>
      </c>
      <c r="Z145">
        <f t="shared" si="50"/>
        <v>6.8527843446507227E-3</v>
      </c>
    </row>
    <row r="146" spans="1:26" x14ac:dyDescent="0.2">
      <c r="A146">
        <f t="shared" si="48"/>
        <v>49</v>
      </c>
      <c r="B146" s="20"/>
      <c r="C146" s="20"/>
      <c r="D146" s="20"/>
      <c r="E146" s="19"/>
      <c r="F146">
        <f t="shared" si="51"/>
        <v>0</v>
      </c>
      <c r="G146">
        <f t="shared" si="52"/>
        <v>0</v>
      </c>
      <c r="H146">
        <f t="shared" si="53"/>
        <v>0</v>
      </c>
      <c r="I146">
        <f t="shared" si="54"/>
        <v>0</v>
      </c>
      <c r="L146" s="9">
        <v>49</v>
      </c>
      <c r="M146" s="20"/>
      <c r="N146" s="20"/>
      <c r="O146" s="20"/>
      <c r="P146" s="20"/>
      <c r="R146">
        <f t="shared" si="43"/>
        <v>0</v>
      </c>
      <c r="S146">
        <f t="shared" si="49"/>
        <v>1</v>
      </c>
      <c r="T146">
        <f t="shared" si="44"/>
        <v>0</v>
      </c>
      <c r="U146" s="5"/>
      <c r="V146">
        <f t="shared" si="45"/>
        <v>0</v>
      </c>
      <c r="W146">
        <f t="shared" si="46"/>
        <v>0.78539816339744828</v>
      </c>
      <c r="X146">
        <f t="shared" si="47"/>
        <v>0</v>
      </c>
      <c r="Y146">
        <f t="shared" si="36"/>
        <v>0</v>
      </c>
    </row>
    <row r="147" spans="1:26" x14ac:dyDescent="0.2">
      <c r="A147">
        <f t="shared" si="48"/>
        <v>50</v>
      </c>
      <c r="B147" s="20"/>
      <c r="C147" s="20"/>
      <c r="D147" s="20"/>
      <c r="E147" s="19"/>
      <c r="F147">
        <f t="shared" si="51"/>
        <v>0</v>
      </c>
      <c r="G147">
        <f t="shared" si="52"/>
        <v>0</v>
      </c>
      <c r="H147">
        <f t="shared" si="53"/>
        <v>0</v>
      </c>
      <c r="I147">
        <f t="shared" si="54"/>
        <v>0</v>
      </c>
      <c r="L147" s="9">
        <v>50</v>
      </c>
      <c r="M147" s="20"/>
      <c r="N147" s="20"/>
      <c r="O147" s="20"/>
      <c r="P147" s="20"/>
      <c r="R147">
        <f t="shared" si="43"/>
        <v>0</v>
      </c>
      <c r="S147">
        <f t="shared" si="49"/>
        <v>1</v>
      </c>
      <c r="T147">
        <f t="shared" si="44"/>
        <v>0</v>
      </c>
      <c r="U147" s="5"/>
      <c r="V147">
        <f t="shared" si="45"/>
        <v>0</v>
      </c>
      <c r="W147">
        <f t="shared" si="46"/>
        <v>0.78539816339744828</v>
      </c>
      <c r="X147">
        <f t="shared" si="47"/>
        <v>0</v>
      </c>
      <c r="Y147">
        <f t="shared" si="36"/>
        <v>0</v>
      </c>
    </row>
    <row r="148" spans="1:26" x14ac:dyDescent="0.2">
      <c r="A148">
        <f t="shared" si="48"/>
        <v>51</v>
      </c>
      <c r="B148" s="20"/>
      <c r="C148" s="20"/>
      <c r="D148" s="20"/>
      <c r="E148" s="19"/>
      <c r="F148">
        <f t="shared" si="51"/>
        <v>0</v>
      </c>
      <c r="G148">
        <f t="shared" si="52"/>
        <v>0</v>
      </c>
      <c r="H148">
        <f t="shared" si="53"/>
        <v>0</v>
      </c>
      <c r="I148">
        <f t="shared" si="54"/>
        <v>0</v>
      </c>
      <c r="L148" s="9">
        <v>51</v>
      </c>
      <c r="M148" s="20"/>
      <c r="N148" s="20"/>
      <c r="O148" s="20"/>
      <c r="P148" s="20"/>
      <c r="R148">
        <f t="shared" si="43"/>
        <v>0</v>
      </c>
      <c r="S148">
        <f t="shared" si="49"/>
        <v>1</v>
      </c>
      <c r="T148">
        <f t="shared" si="44"/>
        <v>0</v>
      </c>
      <c r="U148" s="5"/>
      <c r="V148">
        <f t="shared" si="45"/>
        <v>0</v>
      </c>
      <c r="W148">
        <f t="shared" si="46"/>
        <v>0.78539816339744828</v>
      </c>
      <c r="X148">
        <f t="shared" si="47"/>
        <v>0</v>
      </c>
      <c r="Y148">
        <f t="shared" si="36"/>
        <v>0</v>
      </c>
    </row>
    <row r="149" spans="1:26" x14ac:dyDescent="0.2">
      <c r="A149">
        <f t="shared" si="48"/>
        <v>52</v>
      </c>
      <c r="B149" s="20"/>
      <c r="C149" s="20"/>
      <c r="D149" s="20"/>
      <c r="E149" s="19"/>
      <c r="F149">
        <f t="shared" si="51"/>
        <v>0</v>
      </c>
      <c r="G149">
        <f t="shared" si="52"/>
        <v>0</v>
      </c>
      <c r="H149">
        <f t="shared" si="53"/>
        <v>0</v>
      </c>
      <c r="I149">
        <f t="shared" si="54"/>
        <v>0</v>
      </c>
      <c r="L149" s="9">
        <v>52</v>
      </c>
      <c r="M149" s="20"/>
      <c r="N149" s="20"/>
      <c r="O149" s="20"/>
      <c r="P149" s="20"/>
      <c r="R149">
        <f t="shared" si="43"/>
        <v>0</v>
      </c>
      <c r="S149">
        <f t="shared" si="49"/>
        <v>1</v>
      </c>
      <c r="T149">
        <f t="shared" si="44"/>
        <v>0</v>
      </c>
      <c r="U149" s="5"/>
      <c r="V149">
        <f t="shared" si="45"/>
        <v>0</v>
      </c>
      <c r="W149">
        <f t="shared" si="46"/>
        <v>0.78539816339744828</v>
      </c>
      <c r="X149">
        <f t="shared" si="47"/>
        <v>0</v>
      </c>
      <c r="Y149">
        <f t="shared" si="36"/>
        <v>0</v>
      </c>
    </row>
    <row r="150" spans="1:26" x14ac:dyDescent="0.2">
      <c r="A150">
        <f t="shared" si="48"/>
        <v>53</v>
      </c>
      <c r="B150" s="20"/>
      <c r="C150" s="20"/>
      <c r="D150" s="20"/>
      <c r="E150" s="19"/>
      <c r="F150">
        <f t="shared" si="51"/>
        <v>0</v>
      </c>
      <c r="G150">
        <f t="shared" si="52"/>
        <v>0</v>
      </c>
      <c r="H150">
        <f t="shared" si="53"/>
        <v>0</v>
      </c>
      <c r="I150">
        <f t="shared" si="54"/>
        <v>0</v>
      </c>
      <c r="L150" s="9">
        <v>53</v>
      </c>
      <c r="M150" s="20"/>
      <c r="N150" s="20"/>
      <c r="O150" s="20"/>
      <c r="P150" s="20"/>
      <c r="R150">
        <f t="shared" si="43"/>
        <v>0</v>
      </c>
      <c r="S150">
        <f t="shared" si="49"/>
        <v>1</v>
      </c>
      <c r="T150">
        <f t="shared" si="44"/>
        <v>0</v>
      </c>
      <c r="U150" s="5"/>
      <c r="V150">
        <f t="shared" si="45"/>
        <v>0</v>
      </c>
      <c r="W150">
        <f t="shared" si="46"/>
        <v>0.78539816339744828</v>
      </c>
      <c r="X150">
        <f t="shared" si="47"/>
        <v>0</v>
      </c>
      <c r="Y150">
        <f t="shared" si="36"/>
        <v>0</v>
      </c>
    </row>
    <row r="151" spans="1:26" x14ac:dyDescent="0.2">
      <c r="A151">
        <f t="shared" si="48"/>
        <v>54</v>
      </c>
      <c r="B151" s="20"/>
      <c r="C151" s="20"/>
      <c r="D151" s="20"/>
      <c r="E151" s="19"/>
      <c r="F151">
        <f t="shared" si="51"/>
        <v>0</v>
      </c>
      <c r="G151">
        <f t="shared" si="52"/>
        <v>0</v>
      </c>
      <c r="H151">
        <f t="shared" si="53"/>
        <v>0</v>
      </c>
      <c r="I151">
        <f t="shared" si="54"/>
        <v>0</v>
      </c>
      <c r="L151" s="9">
        <v>54</v>
      </c>
      <c r="M151" s="20"/>
      <c r="N151" s="20"/>
      <c r="O151" s="20"/>
      <c r="P151" s="20"/>
      <c r="R151">
        <f t="shared" si="43"/>
        <v>0</v>
      </c>
      <c r="S151">
        <f t="shared" si="49"/>
        <v>1</v>
      </c>
      <c r="T151">
        <f t="shared" si="44"/>
        <v>0</v>
      </c>
      <c r="U151" s="5"/>
      <c r="V151">
        <f t="shared" si="45"/>
        <v>0</v>
      </c>
      <c r="W151">
        <f t="shared" si="46"/>
        <v>0.78539816339744828</v>
      </c>
      <c r="X151">
        <f t="shared" si="47"/>
        <v>0</v>
      </c>
      <c r="Y151">
        <f t="shared" si="36"/>
        <v>0</v>
      </c>
    </row>
    <row r="152" spans="1:26" x14ac:dyDescent="0.2">
      <c r="A152">
        <f t="shared" si="48"/>
        <v>55</v>
      </c>
      <c r="B152" s="20"/>
      <c r="C152" s="20"/>
      <c r="D152" s="20"/>
      <c r="E152" s="19"/>
      <c r="F152">
        <f t="shared" si="51"/>
        <v>0</v>
      </c>
      <c r="G152">
        <f t="shared" si="52"/>
        <v>0</v>
      </c>
      <c r="H152">
        <f t="shared" si="53"/>
        <v>0</v>
      </c>
      <c r="I152">
        <f t="shared" si="54"/>
        <v>0</v>
      </c>
      <c r="L152" s="9">
        <v>55</v>
      </c>
      <c r="M152" s="20"/>
      <c r="N152" s="20"/>
      <c r="O152" s="20"/>
      <c r="P152" s="20"/>
      <c r="R152">
        <f t="shared" si="43"/>
        <v>0</v>
      </c>
      <c r="S152">
        <f t="shared" si="49"/>
        <v>1</v>
      </c>
      <c r="T152">
        <f t="shared" si="44"/>
        <v>0</v>
      </c>
      <c r="U152" s="5"/>
      <c r="V152">
        <f t="shared" si="45"/>
        <v>0</v>
      </c>
      <c r="W152">
        <f t="shared" si="46"/>
        <v>0.78539816339744828</v>
      </c>
      <c r="X152">
        <f t="shared" si="47"/>
        <v>0</v>
      </c>
      <c r="Y152">
        <f t="shared" si="36"/>
        <v>0</v>
      </c>
    </row>
    <row r="153" spans="1:26" x14ac:dyDescent="0.2">
      <c r="A153">
        <f t="shared" si="48"/>
        <v>56</v>
      </c>
      <c r="B153" s="20"/>
      <c r="C153" s="20"/>
      <c r="D153" s="20"/>
      <c r="E153" s="20"/>
      <c r="F153">
        <f t="shared" si="51"/>
        <v>0</v>
      </c>
      <c r="G153">
        <f t="shared" si="52"/>
        <v>0</v>
      </c>
      <c r="H153">
        <f t="shared" si="53"/>
        <v>0</v>
      </c>
      <c r="I153">
        <f t="shared" si="54"/>
        <v>0</v>
      </c>
      <c r="L153" s="9">
        <v>56</v>
      </c>
      <c r="M153" s="20"/>
      <c r="N153" s="20"/>
      <c r="O153" s="20"/>
      <c r="P153" s="20"/>
      <c r="R153">
        <f t="shared" si="43"/>
        <v>0</v>
      </c>
      <c r="S153">
        <f t="shared" si="49"/>
        <v>1</v>
      </c>
      <c r="T153">
        <f t="shared" si="44"/>
        <v>0</v>
      </c>
      <c r="U153" s="5"/>
      <c r="V153">
        <f t="shared" si="45"/>
        <v>0</v>
      </c>
      <c r="W153">
        <f t="shared" si="46"/>
        <v>0.78539816339744828</v>
      </c>
      <c r="X153">
        <f t="shared" si="47"/>
        <v>0</v>
      </c>
      <c r="Y153">
        <f t="shared" si="36"/>
        <v>0</v>
      </c>
    </row>
    <row r="154" spans="1:26" x14ac:dyDescent="0.2">
      <c r="A154">
        <f t="shared" si="48"/>
        <v>57</v>
      </c>
      <c r="B154" s="20"/>
      <c r="C154" s="20"/>
      <c r="D154" s="20"/>
      <c r="E154" s="20"/>
      <c r="F154">
        <f t="shared" si="51"/>
        <v>0</v>
      </c>
      <c r="G154">
        <f t="shared" si="52"/>
        <v>0</v>
      </c>
      <c r="H154">
        <f t="shared" si="53"/>
        <v>0</v>
      </c>
      <c r="I154">
        <f t="shared" si="54"/>
        <v>0</v>
      </c>
      <c r="L154" s="9">
        <v>57</v>
      </c>
      <c r="M154" s="20"/>
      <c r="N154" s="20"/>
      <c r="O154" s="20"/>
      <c r="P154" s="20"/>
      <c r="R154">
        <f t="shared" si="43"/>
        <v>0</v>
      </c>
      <c r="S154">
        <f t="shared" si="49"/>
        <v>1</v>
      </c>
      <c r="T154">
        <f t="shared" si="44"/>
        <v>0</v>
      </c>
      <c r="U154" s="5"/>
      <c r="V154">
        <f t="shared" si="45"/>
        <v>0</v>
      </c>
      <c r="W154">
        <f t="shared" si="46"/>
        <v>0.78539816339744828</v>
      </c>
      <c r="X154">
        <f t="shared" si="47"/>
        <v>0</v>
      </c>
      <c r="Y154">
        <f t="shared" si="36"/>
        <v>0</v>
      </c>
    </row>
    <row r="155" spans="1:26" x14ac:dyDescent="0.2">
      <c r="A155">
        <f t="shared" si="48"/>
        <v>58</v>
      </c>
      <c r="B155" s="20"/>
      <c r="C155" s="20"/>
      <c r="D155" s="20"/>
      <c r="E155" s="20"/>
      <c r="F155">
        <f t="shared" si="51"/>
        <v>0</v>
      </c>
      <c r="G155">
        <f t="shared" si="52"/>
        <v>0</v>
      </c>
      <c r="H155">
        <f t="shared" si="53"/>
        <v>0</v>
      </c>
      <c r="I155">
        <f t="shared" si="54"/>
        <v>0</v>
      </c>
      <c r="L155" s="9">
        <v>58</v>
      </c>
      <c r="M155" s="20"/>
      <c r="N155" s="20"/>
      <c r="O155" s="20"/>
      <c r="P155" s="20"/>
      <c r="R155">
        <f t="shared" si="43"/>
        <v>0</v>
      </c>
      <c r="S155">
        <f t="shared" si="49"/>
        <v>1</v>
      </c>
      <c r="T155">
        <f t="shared" si="44"/>
        <v>0</v>
      </c>
      <c r="U155" s="5"/>
      <c r="V155">
        <f t="shared" si="45"/>
        <v>0</v>
      </c>
      <c r="W155">
        <f t="shared" si="46"/>
        <v>0.78539816339744828</v>
      </c>
      <c r="X155">
        <f t="shared" si="47"/>
        <v>0</v>
      </c>
      <c r="Y155">
        <f t="shared" si="36"/>
        <v>0</v>
      </c>
    </row>
    <row r="156" spans="1:26" x14ac:dyDescent="0.2">
      <c r="A156">
        <f t="shared" si="48"/>
        <v>59</v>
      </c>
      <c r="B156" s="20"/>
      <c r="C156" s="20"/>
      <c r="D156" s="20"/>
      <c r="E156" s="20"/>
      <c r="F156">
        <f t="shared" si="51"/>
        <v>0</v>
      </c>
      <c r="G156">
        <f t="shared" si="52"/>
        <v>0</v>
      </c>
      <c r="H156">
        <f t="shared" si="53"/>
        <v>0</v>
      </c>
      <c r="I156">
        <f t="shared" si="54"/>
        <v>0</v>
      </c>
      <c r="L156" s="9">
        <v>59</v>
      </c>
      <c r="M156" s="20"/>
      <c r="N156" s="20"/>
      <c r="O156" s="20"/>
      <c r="P156" s="20"/>
      <c r="R156">
        <f t="shared" si="43"/>
        <v>0</v>
      </c>
      <c r="S156">
        <f t="shared" si="49"/>
        <v>1</v>
      </c>
      <c r="T156">
        <f t="shared" si="44"/>
        <v>0</v>
      </c>
      <c r="U156" s="5"/>
      <c r="V156">
        <f t="shared" si="45"/>
        <v>0</v>
      </c>
      <c r="W156">
        <f t="shared" si="46"/>
        <v>0.78539816339744828</v>
      </c>
      <c r="X156">
        <f t="shared" si="47"/>
        <v>0</v>
      </c>
      <c r="Y156">
        <f t="shared" si="36"/>
        <v>0</v>
      </c>
    </row>
    <row r="157" spans="1:26" x14ac:dyDescent="0.2">
      <c r="A157">
        <f t="shared" si="48"/>
        <v>60</v>
      </c>
      <c r="B157" s="20"/>
      <c r="C157" s="20"/>
      <c r="D157" s="20"/>
      <c r="E157" s="20"/>
      <c r="F157">
        <f t="shared" si="51"/>
        <v>0</v>
      </c>
      <c r="G157">
        <f t="shared" si="52"/>
        <v>0</v>
      </c>
      <c r="H157">
        <f t="shared" si="53"/>
        <v>0</v>
      </c>
      <c r="I157">
        <f t="shared" si="54"/>
        <v>0</v>
      </c>
      <c r="L157" s="9">
        <v>60</v>
      </c>
      <c r="M157" s="20"/>
      <c r="N157" s="20"/>
      <c r="O157" s="20"/>
      <c r="P157" s="20"/>
      <c r="R157">
        <f t="shared" si="43"/>
        <v>0</v>
      </c>
      <c r="S157">
        <f t="shared" si="49"/>
        <v>1</v>
      </c>
      <c r="T157">
        <f t="shared" si="44"/>
        <v>0</v>
      </c>
      <c r="U157" s="5"/>
      <c r="V157">
        <f t="shared" si="45"/>
        <v>0</v>
      </c>
      <c r="W157">
        <f t="shared" si="46"/>
        <v>0.78539816339744828</v>
      </c>
      <c r="X157">
        <f t="shared" si="47"/>
        <v>0</v>
      </c>
      <c r="Y157">
        <f t="shared" si="36"/>
        <v>0</v>
      </c>
    </row>
    <row r="158" spans="1:26" x14ac:dyDescent="0.2">
      <c r="A158">
        <f t="shared" si="48"/>
        <v>61</v>
      </c>
      <c r="B158" s="20"/>
      <c r="C158" s="20"/>
      <c r="D158" s="20"/>
      <c r="E158" s="20"/>
      <c r="F158">
        <f t="shared" si="51"/>
        <v>0</v>
      </c>
      <c r="G158">
        <f t="shared" si="52"/>
        <v>0</v>
      </c>
      <c r="H158">
        <f t="shared" si="53"/>
        <v>0</v>
      </c>
      <c r="I158">
        <f t="shared" si="54"/>
        <v>0</v>
      </c>
      <c r="L158" s="9">
        <v>61</v>
      </c>
      <c r="M158" s="20"/>
      <c r="N158" s="20"/>
      <c r="O158" s="20"/>
      <c r="P158" s="20"/>
      <c r="R158">
        <f t="shared" si="43"/>
        <v>0</v>
      </c>
      <c r="S158">
        <f t="shared" si="49"/>
        <v>1</v>
      </c>
      <c r="T158">
        <f t="shared" si="44"/>
        <v>0</v>
      </c>
      <c r="U158" s="5"/>
      <c r="V158">
        <f t="shared" si="45"/>
        <v>0</v>
      </c>
      <c r="W158">
        <f t="shared" si="46"/>
        <v>0.78539816339744828</v>
      </c>
      <c r="X158">
        <f t="shared" si="47"/>
        <v>0</v>
      </c>
      <c r="Y158">
        <f t="shared" si="36"/>
        <v>0</v>
      </c>
    </row>
    <row r="159" spans="1:26" x14ac:dyDescent="0.2">
      <c r="A159">
        <f t="shared" si="48"/>
        <v>62</v>
      </c>
      <c r="B159" s="20"/>
      <c r="C159" s="20"/>
      <c r="D159" s="20"/>
      <c r="E159" s="20"/>
      <c r="F159">
        <f t="shared" si="51"/>
        <v>0</v>
      </c>
      <c r="G159">
        <f t="shared" si="52"/>
        <v>0</v>
      </c>
      <c r="H159">
        <f t="shared" si="53"/>
        <v>0</v>
      </c>
      <c r="I159">
        <f t="shared" si="54"/>
        <v>0</v>
      </c>
      <c r="L159" s="9">
        <v>62</v>
      </c>
      <c r="M159" s="20"/>
      <c r="N159" s="20"/>
      <c r="O159" s="20"/>
      <c r="P159" s="20"/>
      <c r="R159">
        <f t="shared" si="43"/>
        <v>0</v>
      </c>
      <c r="S159">
        <f t="shared" si="49"/>
        <v>1</v>
      </c>
      <c r="T159">
        <f t="shared" si="44"/>
        <v>0</v>
      </c>
      <c r="U159" s="5"/>
      <c r="V159">
        <f t="shared" si="45"/>
        <v>0</v>
      </c>
      <c r="W159">
        <f t="shared" si="46"/>
        <v>0.78539816339744828</v>
      </c>
      <c r="X159">
        <f t="shared" si="47"/>
        <v>0</v>
      </c>
      <c r="Y159">
        <f t="shared" si="36"/>
        <v>0</v>
      </c>
    </row>
    <row r="160" spans="1:26" x14ac:dyDescent="0.2">
      <c r="A160">
        <f t="shared" si="48"/>
        <v>63</v>
      </c>
      <c r="B160" s="20"/>
      <c r="C160" s="20"/>
      <c r="D160" s="20"/>
      <c r="E160" s="20"/>
      <c r="F160">
        <f t="shared" si="51"/>
        <v>0</v>
      </c>
      <c r="G160">
        <f t="shared" si="52"/>
        <v>0</v>
      </c>
      <c r="H160">
        <f t="shared" si="53"/>
        <v>0</v>
      </c>
      <c r="I160">
        <f t="shared" si="54"/>
        <v>0</v>
      </c>
      <c r="L160" s="9">
        <v>63</v>
      </c>
      <c r="M160" s="20"/>
      <c r="N160" s="20"/>
      <c r="O160" s="20"/>
      <c r="P160" s="20"/>
      <c r="R160">
        <f t="shared" si="43"/>
        <v>0</v>
      </c>
      <c r="S160">
        <f t="shared" si="49"/>
        <v>1</v>
      </c>
      <c r="T160">
        <f t="shared" si="44"/>
        <v>0</v>
      </c>
      <c r="U160" s="5"/>
      <c r="V160">
        <f t="shared" si="45"/>
        <v>0</v>
      </c>
      <c r="W160">
        <f t="shared" si="46"/>
        <v>0.78539816339744828</v>
      </c>
      <c r="X160">
        <f t="shared" si="47"/>
        <v>0</v>
      </c>
      <c r="Y160">
        <f t="shared" si="36"/>
        <v>0</v>
      </c>
    </row>
    <row r="161" spans="1:25" x14ac:dyDescent="0.2">
      <c r="A161">
        <f t="shared" si="48"/>
        <v>64</v>
      </c>
      <c r="B161" s="20"/>
      <c r="C161" s="20"/>
      <c r="D161" s="20"/>
      <c r="E161" s="20"/>
      <c r="F161">
        <f t="shared" si="51"/>
        <v>0</v>
      </c>
      <c r="G161">
        <f t="shared" si="52"/>
        <v>0</v>
      </c>
      <c r="H161">
        <f t="shared" si="53"/>
        <v>0</v>
      </c>
      <c r="I161">
        <f t="shared" si="54"/>
        <v>0</v>
      </c>
      <c r="L161" s="9">
        <v>64</v>
      </c>
      <c r="M161" s="20"/>
      <c r="N161" s="20"/>
      <c r="O161" s="20"/>
      <c r="P161" s="20"/>
      <c r="R161">
        <f t="shared" si="43"/>
        <v>0</v>
      </c>
      <c r="S161">
        <f t="shared" si="49"/>
        <v>1</v>
      </c>
      <c r="T161">
        <f t="shared" si="44"/>
        <v>0</v>
      </c>
      <c r="U161" s="5"/>
      <c r="V161">
        <f t="shared" si="45"/>
        <v>0</v>
      </c>
      <c r="W161">
        <f t="shared" si="46"/>
        <v>0.78539816339744828</v>
      </c>
      <c r="X161">
        <f t="shared" si="47"/>
        <v>0</v>
      </c>
      <c r="Y161">
        <f t="shared" si="36"/>
        <v>0</v>
      </c>
    </row>
    <row r="162" spans="1:25" x14ac:dyDescent="0.2">
      <c r="A162">
        <f t="shared" si="48"/>
        <v>65</v>
      </c>
      <c r="B162" s="20"/>
      <c r="C162" s="20"/>
      <c r="D162" s="20"/>
      <c r="E162" s="20"/>
      <c r="F162">
        <f t="shared" si="51"/>
        <v>0</v>
      </c>
      <c r="G162">
        <f t="shared" si="52"/>
        <v>0</v>
      </c>
      <c r="H162">
        <f t="shared" si="53"/>
        <v>0</v>
      </c>
      <c r="I162">
        <f t="shared" si="54"/>
        <v>0</v>
      </c>
      <c r="L162" s="9">
        <v>65</v>
      </c>
      <c r="M162" s="20"/>
      <c r="N162" s="20"/>
      <c r="O162" s="20"/>
      <c r="P162" s="20"/>
      <c r="R162">
        <f t="shared" si="43"/>
        <v>0</v>
      </c>
      <c r="S162">
        <f t="shared" si="49"/>
        <v>1</v>
      </c>
      <c r="T162">
        <f t="shared" si="44"/>
        <v>0</v>
      </c>
      <c r="U162" s="5"/>
      <c r="V162">
        <f t="shared" si="45"/>
        <v>0</v>
      </c>
      <c r="W162">
        <f t="shared" si="46"/>
        <v>0.78539816339744828</v>
      </c>
      <c r="X162">
        <f t="shared" si="47"/>
        <v>0</v>
      </c>
      <c r="Y162">
        <f t="shared" ref="Y162:Y177" si="55">X162/1000000</f>
        <v>0</v>
      </c>
    </row>
    <row r="163" spans="1:25" x14ac:dyDescent="0.2">
      <c r="A163">
        <f t="shared" si="48"/>
        <v>66</v>
      </c>
      <c r="B163" s="20"/>
      <c r="C163" s="20"/>
      <c r="D163" s="20"/>
      <c r="E163" s="20"/>
      <c r="F163">
        <f t="shared" si="51"/>
        <v>0</v>
      </c>
      <c r="G163">
        <f t="shared" si="52"/>
        <v>0</v>
      </c>
      <c r="H163">
        <f t="shared" si="53"/>
        <v>0</v>
      </c>
      <c r="I163">
        <f t="shared" si="54"/>
        <v>0</v>
      </c>
      <c r="L163" s="9">
        <v>66</v>
      </c>
      <c r="M163" s="20"/>
      <c r="N163" s="20"/>
      <c r="O163" s="20"/>
      <c r="P163" s="20"/>
      <c r="R163">
        <f t="shared" ref="R163:R177" si="56">M163</f>
        <v>0</v>
      </c>
      <c r="S163">
        <f t="shared" si="49"/>
        <v>1</v>
      </c>
      <c r="T163">
        <f t="shared" ref="T163:T177" si="57">N163</f>
        <v>0</v>
      </c>
      <c r="U163" s="5"/>
      <c r="V163">
        <f t="shared" ref="V163:V177" si="58">PI()*((R163/2)*(R163/2))</f>
        <v>0</v>
      </c>
      <c r="W163">
        <f t="shared" ref="W163:W177" si="59">PI()*((S163/2)*(S163/2))</f>
        <v>0.78539816339744828</v>
      </c>
      <c r="X163">
        <f t="shared" ref="X163:X177" si="60">(T163*100)*(V163+W163+(SQRT(V163*W163)))/3</f>
        <v>0</v>
      </c>
      <c r="Y163">
        <f t="shared" si="55"/>
        <v>0</v>
      </c>
    </row>
    <row r="164" spans="1:25" x14ac:dyDescent="0.2">
      <c r="A164">
        <f t="shared" ref="A164:A177" si="61">(A163+1)</f>
        <v>67</v>
      </c>
      <c r="B164" s="20"/>
      <c r="C164" s="20"/>
      <c r="D164" s="20"/>
      <c r="E164" s="20"/>
      <c r="F164">
        <f t="shared" si="51"/>
        <v>0</v>
      </c>
      <c r="G164">
        <f t="shared" si="52"/>
        <v>0</v>
      </c>
      <c r="H164">
        <f t="shared" si="53"/>
        <v>0</v>
      </c>
      <c r="I164">
        <f t="shared" si="54"/>
        <v>0</v>
      </c>
      <c r="L164" s="9">
        <v>67</v>
      </c>
      <c r="M164" s="20"/>
      <c r="N164" s="20"/>
      <c r="O164" s="20"/>
      <c r="P164" s="20"/>
      <c r="R164">
        <f t="shared" si="56"/>
        <v>0</v>
      </c>
      <c r="S164">
        <f t="shared" ref="S164:S177" si="62">IF(P164="p",1,(1-(N164/R$94))*R164+1)</f>
        <v>1</v>
      </c>
      <c r="T164">
        <f t="shared" si="57"/>
        <v>0</v>
      </c>
      <c r="U164" s="5"/>
      <c r="V164">
        <f t="shared" si="58"/>
        <v>0</v>
      </c>
      <c r="W164">
        <f t="shared" si="59"/>
        <v>0.78539816339744828</v>
      </c>
      <c r="X164">
        <f t="shared" si="60"/>
        <v>0</v>
      </c>
      <c r="Y164">
        <f t="shared" si="55"/>
        <v>0</v>
      </c>
    </row>
    <row r="165" spans="1:25" x14ac:dyDescent="0.2">
      <c r="A165">
        <f t="shared" si="61"/>
        <v>68</v>
      </c>
      <c r="B165" s="20"/>
      <c r="C165" s="20"/>
      <c r="D165" s="20"/>
      <c r="E165" s="20"/>
      <c r="F165">
        <f t="shared" si="51"/>
        <v>0</v>
      </c>
      <c r="G165">
        <f t="shared" si="52"/>
        <v>0</v>
      </c>
      <c r="H165">
        <f t="shared" si="53"/>
        <v>0</v>
      </c>
      <c r="I165">
        <f t="shared" si="54"/>
        <v>0</v>
      </c>
      <c r="L165" s="9">
        <v>68</v>
      </c>
      <c r="M165" s="20"/>
      <c r="N165" s="20"/>
      <c r="O165" s="20"/>
      <c r="P165" s="20"/>
      <c r="R165">
        <f t="shared" si="56"/>
        <v>0</v>
      </c>
      <c r="S165">
        <f t="shared" si="62"/>
        <v>1</v>
      </c>
      <c r="T165">
        <f t="shared" si="57"/>
        <v>0</v>
      </c>
      <c r="U165" s="5"/>
      <c r="V165">
        <f t="shared" si="58"/>
        <v>0</v>
      </c>
      <c r="W165">
        <f t="shared" si="59"/>
        <v>0.78539816339744828</v>
      </c>
      <c r="X165">
        <f t="shared" si="60"/>
        <v>0</v>
      </c>
      <c r="Y165">
        <f t="shared" si="55"/>
        <v>0</v>
      </c>
    </row>
    <row r="166" spans="1:25" x14ac:dyDescent="0.2">
      <c r="A166">
        <f t="shared" si="61"/>
        <v>69</v>
      </c>
      <c r="B166" s="20"/>
      <c r="C166" s="20"/>
      <c r="D166" s="20"/>
      <c r="E166" s="20"/>
      <c r="F166">
        <f t="shared" si="51"/>
        <v>0</v>
      </c>
      <c r="G166">
        <f t="shared" si="52"/>
        <v>0</v>
      </c>
      <c r="H166">
        <f t="shared" si="53"/>
        <v>0</v>
      </c>
      <c r="I166">
        <f t="shared" si="54"/>
        <v>0</v>
      </c>
      <c r="L166" s="9">
        <v>69</v>
      </c>
      <c r="M166" s="20"/>
      <c r="N166" s="20"/>
      <c r="O166" s="20"/>
      <c r="P166" s="20"/>
      <c r="R166">
        <f t="shared" si="56"/>
        <v>0</v>
      </c>
      <c r="S166">
        <f t="shared" si="62"/>
        <v>1</v>
      </c>
      <c r="T166">
        <f t="shared" si="57"/>
        <v>0</v>
      </c>
      <c r="U166" s="5"/>
      <c r="V166">
        <f t="shared" si="58"/>
        <v>0</v>
      </c>
      <c r="W166">
        <f t="shared" si="59"/>
        <v>0.78539816339744828</v>
      </c>
      <c r="X166">
        <f t="shared" si="60"/>
        <v>0</v>
      </c>
      <c r="Y166">
        <f t="shared" si="55"/>
        <v>0</v>
      </c>
    </row>
    <row r="167" spans="1:25" x14ac:dyDescent="0.2">
      <c r="A167">
        <f t="shared" si="61"/>
        <v>70</v>
      </c>
      <c r="B167" s="20"/>
      <c r="C167" s="20"/>
      <c r="D167" s="20"/>
      <c r="E167" s="20"/>
      <c r="F167">
        <f t="shared" si="51"/>
        <v>0</v>
      </c>
      <c r="G167">
        <f t="shared" si="52"/>
        <v>0</v>
      </c>
      <c r="H167">
        <f t="shared" si="53"/>
        <v>0</v>
      </c>
      <c r="I167">
        <f t="shared" si="54"/>
        <v>0</v>
      </c>
      <c r="L167" s="9">
        <v>70</v>
      </c>
      <c r="M167" s="20"/>
      <c r="N167" s="20"/>
      <c r="O167" s="20"/>
      <c r="P167" s="20"/>
      <c r="R167">
        <f t="shared" si="56"/>
        <v>0</v>
      </c>
      <c r="S167">
        <f t="shared" si="62"/>
        <v>1</v>
      </c>
      <c r="T167">
        <f t="shared" si="57"/>
        <v>0</v>
      </c>
      <c r="U167" s="5"/>
      <c r="V167">
        <f t="shared" si="58"/>
        <v>0</v>
      </c>
      <c r="W167">
        <f t="shared" si="59"/>
        <v>0.78539816339744828</v>
      </c>
      <c r="X167">
        <f t="shared" si="60"/>
        <v>0</v>
      </c>
      <c r="Y167">
        <f t="shared" si="55"/>
        <v>0</v>
      </c>
    </row>
    <row r="168" spans="1:25" x14ac:dyDescent="0.2">
      <c r="A168">
        <f t="shared" si="61"/>
        <v>71</v>
      </c>
      <c r="B168" s="20"/>
      <c r="C168" s="20"/>
      <c r="D168" s="20"/>
      <c r="E168" s="20"/>
      <c r="F168">
        <f t="shared" si="51"/>
        <v>0</v>
      </c>
      <c r="G168">
        <f t="shared" si="52"/>
        <v>0</v>
      </c>
      <c r="H168">
        <f t="shared" si="53"/>
        <v>0</v>
      </c>
      <c r="I168">
        <f t="shared" si="54"/>
        <v>0</v>
      </c>
      <c r="L168" s="9">
        <v>71</v>
      </c>
      <c r="M168" s="20"/>
      <c r="N168" s="20"/>
      <c r="O168" s="20"/>
      <c r="P168" s="20"/>
      <c r="R168">
        <f t="shared" si="56"/>
        <v>0</v>
      </c>
      <c r="S168">
        <f t="shared" si="62"/>
        <v>1</v>
      </c>
      <c r="T168">
        <f t="shared" si="57"/>
        <v>0</v>
      </c>
      <c r="U168" s="5"/>
      <c r="V168">
        <f t="shared" si="58"/>
        <v>0</v>
      </c>
      <c r="W168">
        <f t="shared" si="59"/>
        <v>0.78539816339744828</v>
      </c>
      <c r="X168">
        <f t="shared" si="60"/>
        <v>0</v>
      </c>
      <c r="Y168">
        <f t="shared" si="55"/>
        <v>0</v>
      </c>
    </row>
    <row r="169" spans="1:25" x14ac:dyDescent="0.2">
      <c r="A169">
        <f t="shared" si="61"/>
        <v>72</v>
      </c>
      <c r="B169" s="20"/>
      <c r="C169" s="20"/>
      <c r="D169" s="20"/>
      <c r="E169" s="20"/>
      <c r="F169">
        <f t="shared" si="51"/>
        <v>0</v>
      </c>
      <c r="G169">
        <f t="shared" si="52"/>
        <v>0</v>
      </c>
      <c r="H169">
        <f t="shared" si="53"/>
        <v>0</v>
      </c>
      <c r="I169">
        <f t="shared" si="54"/>
        <v>0</v>
      </c>
      <c r="L169" s="9">
        <v>72</v>
      </c>
      <c r="M169" s="20"/>
      <c r="N169" s="20"/>
      <c r="O169" s="20"/>
      <c r="P169" s="20"/>
      <c r="R169">
        <f t="shared" si="56"/>
        <v>0</v>
      </c>
      <c r="S169">
        <f t="shared" si="62"/>
        <v>1</v>
      </c>
      <c r="T169">
        <f t="shared" si="57"/>
        <v>0</v>
      </c>
      <c r="U169" s="5"/>
      <c r="V169">
        <f t="shared" si="58"/>
        <v>0</v>
      </c>
      <c r="W169">
        <f t="shared" si="59"/>
        <v>0.78539816339744828</v>
      </c>
      <c r="X169">
        <f t="shared" si="60"/>
        <v>0</v>
      </c>
      <c r="Y169">
        <f t="shared" si="55"/>
        <v>0</v>
      </c>
    </row>
    <row r="170" spans="1:25" x14ac:dyDescent="0.2">
      <c r="A170">
        <f t="shared" si="61"/>
        <v>73</v>
      </c>
      <c r="B170" s="20"/>
      <c r="C170" s="20"/>
      <c r="D170" s="20"/>
      <c r="E170" s="20"/>
      <c r="F170">
        <f t="shared" si="51"/>
        <v>0</v>
      </c>
      <c r="G170">
        <f t="shared" si="52"/>
        <v>0</v>
      </c>
      <c r="H170">
        <f t="shared" si="53"/>
        <v>0</v>
      </c>
      <c r="I170">
        <f t="shared" si="54"/>
        <v>0</v>
      </c>
      <c r="L170" s="9">
        <v>73</v>
      </c>
      <c r="M170" s="20"/>
      <c r="N170" s="20"/>
      <c r="O170" s="20"/>
      <c r="P170" s="20"/>
      <c r="R170">
        <f t="shared" si="56"/>
        <v>0</v>
      </c>
      <c r="S170">
        <f t="shared" si="62"/>
        <v>1</v>
      </c>
      <c r="T170">
        <f t="shared" si="57"/>
        <v>0</v>
      </c>
      <c r="U170" s="5"/>
      <c r="V170">
        <f t="shared" si="58"/>
        <v>0</v>
      </c>
      <c r="W170">
        <f t="shared" si="59"/>
        <v>0.78539816339744828</v>
      </c>
      <c r="X170">
        <f t="shared" si="60"/>
        <v>0</v>
      </c>
      <c r="Y170">
        <f t="shared" si="55"/>
        <v>0</v>
      </c>
    </row>
    <row r="171" spans="1:25" x14ac:dyDescent="0.2">
      <c r="A171">
        <f t="shared" si="61"/>
        <v>74</v>
      </c>
      <c r="B171" s="20"/>
      <c r="C171" s="20"/>
      <c r="D171" s="20"/>
      <c r="E171" s="20"/>
      <c r="F171">
        <f t="shared" si="51"/>
        <v>0</v>
      </c>
      <c r="G171">
        <f t="shared" si="52"/>
        <v>0</v>
      </c>
      <c r="H171">
        <f t="shared" si="53"/>
        <v>0</v>
      </c>
      <c r="I171">
        <f t="shared" si="54"/>
        <v>0</v>
      </c>
      <c r="L171" s="9">
        <v>74</v>
      </c>
      <c r="M171" s="20"/>
      <c r="N171" s="20"/>
      <c r="O171" s="20"/>
      <c r="P171" s="20"/>
      <c r="R171">
        <f t="shared" si="56"/>
        <v>0</v>
      </c>
      <c r="S171">
        <f t="shared" si="62"/>
        <v>1</v>
      </c>
      <c r="T171">
        <f t="shared" si="57"/>
        <v>0</v>
      </c>
      <c r="U171" s="5"/>
      <c r="V171">
        <f t="shared" si="58"/>
        <v>0</v>
      </c>
      <c r="W171">
        <f t="shared" si="59"/>
        <v>0.78539816339744828</v>
      </c>
      <c r="X171">
        <f t="shared" si="60"/>
        <v>0</v>
      </c>
      <c r="Y171">
        <f t="shared" si="55"/>
        <v>0</v>
      </c>
    </row>
    <row r="172" spans="1:25" x14ac:dyDescent="0.2">
      <c r="A172">
        <f t="shared" si="61"/>
        <v>75</v>
      </c>
      <c r="B172" s="20"/>
      <c r="C172" s="20"/>
      <c r="D172" s="20"/>
      <c r="E172" s="20"/>
      <c r="F172">
        <f t="shared" si="51"/>
        <v>0</v>
      </c>
      <c r="G172">
        <f t="shared" si="52"/>
        <v>0</v>
      </c>
      <c r="H172">
        <f t="shared" si="53"/>
        <v>0</v>
      </c>
      <c r="I172">
        <f t="shared" si="54"/>
        <v>0</v>
      </c>
      <c r="L172" s="9">
        <v>75</v>
      </c>
      <c r="M172" s="20"/>
      <c r="N172" s="20"/>
      <c r="O172" s="20"/>
      <c r="P172" s="20"/>
      <c r="R172">
        <f t="shared" si="56"/>
        <v>0</v>
      </c>
      <c r="S172">
        <f t="shared" si="62"/>
        <v>1</v>
      </c>
      <c r="T172">
        <f t="shared" si="57"/>
        <v>0</v>
      </c>
      <c r="U172" s="5"/>
      <c r="V172">
        <f t="shared" si="58"/>
        <v>0</v>
      </c>
      <c r="W172">
        <f t="shared" si="59"/>
        <v>0.78539816339744828</v>
      </c>
      <c r="X172">
        <f t="shared" si="60"/>
        <v>0</v>
      </c>
      <c r="Y172">
        <f t="shared" si="55"/>
        <v>0</v>
      </c>
    </row>
    <row r="173" spans="1:25" x14ac:dyDescent="0.2">
      <c r="A173">
        <f t="shared" si="61"/>
        <v>76</v>
      </c>
      <c r="B173" s="20"/>
      <c r="C173" s="20"/>
      <c r="D173" s="20"/>
      <c r="E173" s="20"/>
      <c r="F173">
        <f t="shared" si="51"/>
        <v>0</v>
      </c>
      <c r="G173">
        <f t="shared" si="52"/>
        <v>0</v>
      </c>
      <c r="H173">
        <f t="shared" si="53"/>
        <v>0</v>
      </c>
      <c r="I173">
        <f t="shared" si="54"/>
        <v>0</v>
      </c>
      <c r="L173" s="9">
        <v>76</v>
      </c>
      <c r="M173" s="20"/>
      <c r="N173" s="20"/>
      <c r="O173" s="20"/>
      <c r="P173" s="20"/>
      <c r="R173">
        <f t="shared" si="56"/>
        <v>0</v>
      </c>
      <c r="S173">
        <f t="shared" si="62"/>
        <v>1</v>
      </c>
      <c r="T173">
        <f t="shared" si="57"/>
        <v>0</v>
      </c>
      <c r="U173" s="5"/>
      <c r="V173">
        <f t="shared" si="58"/>
        <v>0</v>
      </c>
      <c r="W173">
        <f t="shared" si="59"/>
        <v>0.78539816339744828</v>
      </c>
      <c r="X173">
        <f t="shared" si="60"/>
        <v>0</v>
      </c>
      <c r="Y173">
        <f t="shared" si="55"/>
        <v>0</v>
      </c>
    </row>
    <row r="174" spans="1:25" x14ac:dyDescent="0.2">
      <c r="A174">
        <f t="shared" si="61"/>
        <v>77</v>
      </c>
      <c r="B174" s="20"/>
      <c r="C174" s="20"/>
      <c r="D174" s="20"/>
      <c r="E174" s="20"/>
      <c r="F174">
        <f t="shared" si="51"/>
        <v>0</v>
      </c>
      <c r="G174">
        <f t="shared" si="52"/>
        <v>0</v>
      </c>
      <c r="H174">
        <f t="shared" si="53"/>
        <v>0</v>
      </c>
      <c r="I174">
        <f t="shared" si="54"/>
        <v>0</v>
      </c>
      <c r="L174" s="9">
        <v>77</v>
      </c>
      <c r="M174" s="20"/>
      <c r="N174" s="20"/>
      <c r="O174" s="20"/>
      <c r="P174" s="20"/>
      <c r="R174">
        <f t="shared" si="56"/>
        <v>0</v>
      </c>
      <c r="S174">
        <f t="shared" si="62"/>
        <v>1</v>
      </c>
      <c r="T174">
        <f t="shared" si="57"/>
        <v>0</v>
      </c>
      <c r="U174" s="5"/>
      <c r="V174">
        <f t="shared" si="58"/>
        <v>0</v>
      </c>
      <c r="W174">
        <f t="shared" si="59"/>
        <v>0.78539816339744828</v>
      </c>
      <c r="X174">
        <f t="shared" si="60"/>
        <v>0</v>
      </c>
      <c r="Y174">
        <f t="shared" si="55"/>
        <v>0</v>
      </c>
    </row>
    <row r="175" spans="1:25" x14ac:dyDescent="0.2">
      <c r="A175">
        <f t="shared" si="61"/>
        <v>78</v>
      </c>
      <c r="B175" s="20"/>
      <c r="C175" s="20"/>
      <c r="D175" s="20"/>
      <c r="E175" s="20"/>
      <c r="F175">
        <f t="shared" si="51"/>
        <v>0</v>
      </c>
      <c r="G175">
        <f t="shared" si="52"/>
        <v>0</v>
      </c>
      <c r="H175">
        <f t="shared" si="53"/>
        <v>0</v>
      </c>
      <c r="I175">
        <f t="shared" si="54"/>
        <v>0</v>
      </c>
      <c r="L175" s="9">
        <v>78</v>
      </c>
      <c r="M175" s="20"/>
      <c r="N175" s="20"/>
      <c r="O175" s="20"/>
      <c r="P175" s="20"/>
      <c r="R175">
        <f t="shared" si="56"/>
        <v>0</v>
      </c>
      <c r="S175">
        <f t="shared" si="62"/>
        <v>1</v>
      </c>
      <c r="T175">
        <f t="shared" si="57"/>
        <v>0</v>
      </c>
      <c r="U175" s="5"/>
      <c r="V175">
        <f t="shared" si="58"/>
        <v>0</v>
      </c>
      <c r="W175">
        <f t="shared" si="59"/>
        <v>0.78539816339744828</v>
      </c>
      <c r="X175">
        <f t="shared" si="60"/>
        <v>0</v>
      </c>
      <c r="Y175">
        <f t="shared" si="55"/>
        <v>0</v>
      </c>
    </row>
    <row r="176" spans="1:25" x14ac:dyDescent="0.2">
      <c r="A176">
        <f t="shared" si="61"/>
        <v>79</v>
      </c>
      <c r="B176" s="20"/>
      <c r="C176" s="20"/>
      <c r="D176" s="20"/>
      <c r="E176" s="20"/>
      <c r="F176">
        <f t="shared" si="51"/>
        <v>0</v>
      </c>
      <c r="G176">
        <f t="shared" si="52"/>
        <v>0</v>
      </c>
      <c r="H176">
        <f t="shared" si="53"/>
        <v>0</v>
      </c>
      <c r="I176">
        <f t="shared" si="54"/>
        <v>0</v>
      </c>
      <c r="L176" s="9">
        <v>79</v>
      </c>
      <c r="M176" s="20"/>
      <c r="N176" s="20"/>
      <c r="O176" s="20"/>
      <c r="P176" s="20"/>
      <c r="R176">
        <f t="shared" si="56"/>
        <v>0</v>
      </c>
      <c r="S176">
        <f t="shared" si="62"/>
        <v>1</v>
      </c>
      <c r="T176">
        <f t="shared" si="57"/>
        <v>0</v>
      </c>
      <c r="U176" s="5"/>
      <c r="V176">
        <f t="shared" si="58"/>
        <v>0</v>
      </c>
      <c r="W176">
        <f t="shared" si="59"/>
        <v>0.78539816339744828</v>
      </c>
      <c r="X176">
        <f t="shared" si="60"/>
        <v>0</v>
      </c>
      <c r="Y176">
        <f t="shared" si="55"/>
        <v>0</v>
      </c>
    </row>
    <row r="177" spans="1:26" x14ac:dyDescent="0.2">
      <c r="A177">
        <f t="shared" si="61"/>
        <v>80</v>
      </c>
      <c r="B177" s="20"/>
      <c r="C177" s="20"/>
      <c r="D177" s="20"/>
      <c r="E177" s="20"/>
      <c r="F177">
        <f t="shared" si="51"/>
        <v>0</v>
      </c>
      <c r="G177">
        <f t="shared" si="52"/>
        <v>0</v>
      </c>
      <c r="H177">
        <f t="shared" si="53"/>
        <v>0</v>
      </c>
      <c r="I177">
        <f t="shared" si="54"/>
        <v>0</v>
      </c>
      <c r="L177" s="9">
        <v>80</v>
      </c>
      <c r="M177" s="20"/>
      <c r="N177" s="20"/>
      <c r="O177" s="20"/>
      <c r="P177" s="20"/>
      <c r="R177">
        <f t="shared" si="56"/>
        <v>0</v>
      </c>
      <c r="S177">
        <f t="shared" si="62"/>
        <v>1</v>
      </c>
      <c r="T177">
        <f t="shared" si="57"/>
        <v>0</v>
      </c>
      <c r="U177" s="5"/>
      <c r="V177">
        <f t="shared" si="58"/>
        <v>0</v>
      </c>
      <c r="W177">
        <f t="shared" si="59"/>
        <v>0.78539816339744828</v>
      </c>
      <c r="X177">
        <f t="shared" si="60"/>
        <v>0</v>
      </c>
      <c r="Y177">
        <f t="shared" si="55"/>
        <v>0</v>
      </c>
    </row>
    <row r="179" spans="1:26" x14ac:dyDescent="0.2">
      <c r="D179" s="2" t="s">
        <v>175</v>
      </c>
      <c r="E179" s="2"/>
      <c r="I179">
        <f>SUM(I98:I132)</f>
        <v>2.2154009785488196</v>
      </c>
    </row>
    <row r="183" spans="1:26" x14ac:dyDescent="0.2">
      <c r="E183" s="2"/>
      <c r="P183" t="s">
        <v>122</v>
      </c>
      <c r="R183" s="21"/>
    </row>
    <row r="184" spans="1:26" x14ac:dyDescent="0.2">
      <c r="J184" t="s">
        <v>164</v>
      </c>
      <c r="L184" s="2" t="s">
        <v>113</v>
      </c>
      <c r="Z184" t="s">
        <v>164</v>
      </c>
    </row>
    <row r="185" spans="1:26" x14ac:dyDescent="0.2">
      <c r="A185" s="23" t="str">
        <f>CONCATENATE("mon int ",'Tree Biomass'!$C$4)</f>
        <v>mon int 2024</v>
      </c>
      <c r="B185" s="24"/>
      <c r="J185" t="s">
        <v>165</v>
      </c>
      <c r="L185" s="23" t="str">
        <f>A185</f>
        <v>mon int 2024</v>
      </c>
      <c r="M185" s="24"/>
      <c r="R185" t="s">
        <v>115</v>
      </c>
      <c r="S185" t="s">
        <v>117</v>
      </c>
      <c r="Z185" t="s">
        <v>165</v>
      </c>
    </row>
    <row r="186" spans="1:26" x14ac:dyDescent="0.2">
      <c r="B186" t="s">
        <v>44</v>
      </c>
      <c r="C186" t="s">
        <v>44</v>
      </c>
      <c r="D186" t="s">
        <v>45</v>
      </c>
      <c r="F186" t="s">
        <v>51</v>
      </c>
      <c r="H186" t="s">
        <v>54</v>
      </c>
      <c r="I186" t="s">
        <v>54</v>
      </c>
      <c r="J186" t="s">
        <v>50</v>
      </c>
      <c r="M186" t="s">
        <v>115</v>
      </c>
      <c r="N186" t="s">
        <v>116</v>
      </c>
      <c r="R186" t="s">
        <v>44</v>
      </c>
      <c r="S186" t="s">
        <v>44</v>
      </c>
      <c r="V186" t="s">
        <v>51</v>
      </c>
      <c r="X186" t="s">
        <v>123</v>
      </c>
      <c r="Y186" t="s">
        <v>123</v>
      </c>
      <c r="Z186" t="s">
        <v>50</v>
      </c>
    </row>
    <row r="187" spans="1:26" x14ac:dyDescent="0.2">
      <c r="A187" t="s">
        <v>39</v>
      </c>
      <c r="B187" t="s">
        <v>46</v>
      </c>
      <c r="C187" t="s">
        <v>47</v>
      </c>
      <c r="D187" t="s">
        <v>48</v>
      </c>
      <c r="E187" t="s">
        <v>49</v>
      </c>
      <c r="F187" t="s">
        <v>52</v>
      </c>
      <c r="G187" t="s">
        <v>53</v>
      </c>
      <c r="H187" t="s">
        <v>55</v>
      </c>
      <c r="I187" t="s">
        <v>56</v>
      </c>
      <c r="J187" t="s">
        <v>166</v>
      </c>
      <c r="L187" s="9" t="s">
        <v>39</v>
      </c>
      <c r="M187" s="48" t="s">
        <v>114</v>
      </c>
      <c r="N187" t="s">
        <v>118</v>
      </c>
      <c r="O187" s="48" t="s">
        <v>49</v>
      </c>
      <c r="P187" s="23" t="s">
        <v>186</v>
      </c>
      <c r="R187" t="s">
        <v>120</v>
      </c>
      <c r="S187" t="s">
        <v>119</v>
      </c>
      <c r="T187" t="s">
        <v>118</v>
      </c>
      <c r="V187" t="s">
        <v>52</v>
      </c>
      <c r="W187" t="s">
        <v>121</v>
      </c>
      <c r="X187" t="s">
        <v>55</v>
      </c>
      <c r="Y187" t="s">
        <v>56</v>
      </c>
      <c r="Z187" t="s">
        <v>166</v>
      </c>
    </row>
    <row r="188" spans="1:26" x14ac:dyDescent="0.2">
      <c r="A188">
        <v>1</v>
      </c>
      <c r="B188" s="41"/>
      <c r="C188" s="41"/>
      <c r="D188" s="41"/>
      <c r="E188" s="41"/>
      <c r="F188">
        <f>PI()*((B188/2)*(B188/2))</f>
        <v>0</v>
      </c>
      <c r="G188">
        <f>PI()*((C188/2)*(C188/2))</f>
        <v>0</v>
      </c>
      <c r="H188">
        <f>(D188*100)*(F188+G188+(SQRT(F188*G188)))/3</f>
        <v>0</v>
      </c>
      <c r="I188">
        <f t="shared" ref="I188:I208" si="63">H188/1000000</f>
        <v>0</v>
      </c>
      <c r="J188" t="e">
        <f t="shared" ref="J188:J199" si="64">I188*(LOOKUP(E188,A$403:A$409,B$403:B$409))</f>
        <v>#N/A</v>
      </c>
      <c r="L188" s="47">
        <v>1</v>
      </c>
      <c r="M188" s="41"/>
      <c r="N188" s="41"/>
      <c r="O188" s="41"/>
      <c r="P188" s="49"/>
      <c r="R188">
        <f>M188</f>
        <v>0</v>
      </c>
      <c r="S188" t="e">
        <f>IF(P188="p",1,(1-(N188/R$183))*R188+1)</f>
        <v>#DIV/0!</v>
      </c>
      <c r="T188">
        <f>N188</f>
        <v>0</v>
      </c>
      <c r="U188" s="5"/>
      <c r="V188">
        <f>PI()*((R188/2)*(R188/2))</f>
        <v>0</v>
      </c>
      <c r="W188" t="e">
        <f>PI()*((S188/2)*(S188/2))</f>
        <v>#DIV/0!</v>
      </c>
      <c r="X188" t="e">
        <f>(T188*100)*(V188+W188+(SQRT(V188*W188)))/3</f>
        <v>#DIV/0!</v>
      </c>
      <c r="Y188" t="e">
        <f t="shared" ref="Y188:Y251" si="65">X188/1000000</f>
        <v>#DIV/0!</v>
      </c>
      <c r="Z188" t="e">
        <f t="shared" ref="Z188:Z210" si="66">Y188*(LOOKUP(O188,A$403:A$409,B$403:B$409))</f>
        <v>#DIV/0!</v>
      </c>
    </row>
    <row r="189" spans="1:26" x14ac:dyDescent="0.2">
      <c r="A189">
        <v>2</v>
      </c>
      <c r="B189" s="41"/>
      <c r="C189" s="41"/>
      <c r="D189" s="41"/>
      <c r="E189" s="41"/>
      <c r="F189">
        <f t="shared" ref="F189:F208" si="67">PI()*((B189/2)*(B189/2))</f>
        <v>0</v>
      </c>
      <c r="G189">
        <f t="shared" ref="G189:G208" si="68">PI()*((C189/2)*(C189/2))</f>
        <v>0</v>
      </c>
      <c r="H189">
        <f t="shared" ref="H189:H208" si="69">(D189*100)*(F189+G189+(SQRT(F189*G189)))/3</f>
        <v>0</v>
      </c>
      <c r="I189">
        <f t="shared" si="63"/>
        <v>0</v>
      </c>
      <c r="J189" t="e">
        <f t="shared" si="64"/>
        <v>#N/A</v>
      </c>
      <c r="L189" s="47">
        <v>2</v>
      </c>
      <c r="M189" s="41"/>
      <c r="N189" s="41"/>
      <c r="O189" s="41"/>
      <c r="P189" s="41"/>
      <c r="R189">
        <f t="shared" ref="R189:R252" si="70">M189</f>
        <v>0</v>
      </c>
      <c r="S189" t="e">
        <f t="shared" ref="S189:S252" si="71">IF(P189="p",1,(1-(N189/R$183))*R189+1)</f>
        <v>#DIV/0!</v>
      </c>
      <c r="T189">
        <f t="shared" ref="T189:T252" si="72">N189</f>
        <v>0</v>
      </c>
      <c r="U189" s="5"/>
      <c r="V189">
        <f t="shared" ref="V189:V252" si="73">PI()*((R189/2)*(R189/2))</f>
        <v>0</v>
      </c>
      <c r="W189" t="e">
        <f t="shared" ref="W189:W252" si="74">PI()*((S189/2)*(S189/2))</f>
        <v>#DIV/0!</v>
      </c>
      <c r="X189" t="e">
        <f t="shared" ref="X189:X252" si="75">(T189*100)*(V189+W189+(SQRT(V189*W189)))/3</f>
        <v>#DIV/0!</v>
      </c>
      <c r="Y189" t="e">
        <f t="shared" si="65"/>
        <v>#DIV/0!</v>
      </c>
      <c r="Z189" t="e">
        <f t="shared" si="66"/>
        <v>#DIV/0!</v>
      </c>
    </row>
    <row r="190" spans="1:26" x14ac:dyDescent="0.2">
      <c r="A190">
        <v>3</v>
      </c>
      <c r="B190" s="41"/>
      <c r="C190" s="41"/>
      <c r="D190" s="41"/>
      <c r="E190" s="41"/>
      <c r="F190">
        <f t="shared" si="67"/>
        <v>0</v>
      </c>
      <c r="G190">
        <f t="shared" si="68"/>
        <v>0</v>
      </c>
      <c r="H190">
        <f t="shared" si="69"/>
        <v>0</v>
      </c>
      <c r="I190">
        <f t="shared" si="63"/>
        <v>0</v>
      </c>
      <c r="J190" t="e">
        <f t="shared" si="64"/>
        <v>#N/A</v>
      </c>
      <c r="L190" s="47">
        <v>3</v>
      </c>
      <c r="M190" s="41"/>
      <c r="N190" s="41"/>
      <c r="O190" s="41"/>
      <c r="P190" s="41"/>
      <c r="R190">
        <f t="shared" si="70"/>
        <v>0</v>
      </c>
      <c r="S190" t="e">
        <f t="shared" si="71"/>
        <v>#DIV/0!</v>
      </c>
      <c r="T190">
        <f t="shared" si="72"/>
        <v>0</v>
      </c>
      <c r="U190" s="5"/>
      <c r="V190">
        <f t="shared" si="73"/>
        <v>0</v>
      </c>
      <c r="W190" t="e">
        <f t="shared" si="74"/>
        <v>#DIV/0!</v>
      </c>
      <c r="X190" t="e">
        <f t="shared" si="75"/>
        <v>#DIV/0!</v>
      </c>
      <c r="Y190" t="e">
        <f t="shared" si="65"/>
        <v>#DIV/0!</v>
      </c>
      <c r="Z190" t="e">
        <f t="shared" si="66"/>
        <v>#DIV/0!</v>
      </c>
    </row>
    <row r="191" spans="1:26" x14ac:dyDescent="0.2">
      <c r="A191">
        <v>4</v>
      </c>
      <c r="B191" s="41"/>
      <c r="C191" s="41"/>
      <c r="D191" s="41"/>
      <c r="E191" s="41"/>
      <c r="F191">
        <f t="shared" si="67"/>
        <v>0</v>
      </c>
      <c r="G191">
        <f t="shared" si="68"/>
        <v>0</v>
      </c>
      <c r="H191">
        <f t="shared" si="69"/>
        <v>0</v>
      </c>
      <c r="I191">
        <f t="shared" si="63"/>
        <v>0</v>
      </c>
      <c r="J191" t="e">
        <f t="shared" si="64"/>
        <v>#N/A</v>
      </c>
      <c r="L191" s="47">
        <v>4</v>
      </c>
      <c r="M191" s="41"/>
      <c r="N191" s="41"/>
      <c r="O191" s="41"/>
      <c r="P191" s="41"/>
      <c r="R191">
        <f t="shared" si="70"/>
        <v>0</v>
      </c>
      <c r="S191" t="e">
        <f t="shared" si="71"/>
        <v>#DIV/0!</v>
      </c>
      <c r="T191">
        <f t="shared" si="72"/>
        <v>0</v>
      </c>
      <c r="U191" s="5"/>
      <c r="V191">
        <f t="shared" si="73"/>
        <v>0</v>
      </c>
      <c r="W191" t="e">
        <f t="shared" si="74"/>
        <v>#DIV/0!</v>
      </c>
      <c r="X191" t="e">
        <f t="shared" si="75"/>
        <v>#DIV/0!</v>
      </c>
      <c r="Y191" t="e">
        <f t="shared" si="65"/>
        <v>#DIV/0!</v>
      </c>
      <c r="Z191" t="e">
        <f t="shared" si="66"/>
        <v>#DIV/0!</v>
      </c>
    </row>
    <row r="192" spans="1:26" x14ac:dyDescent="0.2">
      <c r="A192">
        <v>5</v>
      </c>
      <c r="B192" s="41"/>
      <c r="C192" s="41"/>
      <c r="D192" s="41"/>
      <c r="E192" s="41"/>
      <c r="F192">
        <f t="shared" si="67"/>
        <v>0</v>
      </c>
      <c r="G192">
        <f t="shared" si="68"/>
        <v>0</v>
      </c>
      <c r="H192">
        <f t="shared" si="69"/>
        <v>0</v>
      </c>
      <c r="I192">
        <f t="shared" si="63"/>
        <v>0</v>
      </c>
      <c r="J192" t="e">
        <f t="shared" si="64"/>
        <v>#N/A</v>
      </c>
      <c r="L192" s="47">
        <v>5</v>
      </c>
      <c r="M192" s="41"/>
      <c r="N192" s="41"/>
      <c r="O192" s="41"/>
      <c r="P192" s="41"/>
      <c r="R192">
        <f t="shared" si="70"/>
        <v>0</v>
      </c>
      <c r="S192" t="e">
        <f t="shared" si="71"/>
        <v>#DIV/0!</v>
      </c>
      <c r="T192">
        <f t="shared" si="72"/>
        <v>0</v>
      </c>
      <c r="U192" s="5"/>
      <c r="V192">
        <f t="shared" si="73"/>
        <v>0</v>
      </c>
      <c r="W192" t="e">
        <f t="shared" si="74"/>
        <v>#DIV/0!</v>
      </c>
      <c r="X192" t="e">
        <f t="shared" si="75"/>
        <v>#DIV/0!</v>
      </c>
      <c r="Y192" t="e">
        <f t="shared" si="65"/>
        <v>#DIV/0!</v>
      </c>
      <c r="Z192" t="e">
        <f t="shared" si="66"/>
        <v>#DIV/0!</v>
      </c>
    </row>
    <row r="193" spans="1:26" x14ac:dyDescent="0.2">
      <c r="A193">
        <v>6</v>
      </c>
      <c r="B193" s="41"/>
      <c r="C193" s="41"/>
      <c r="D193" s="41"/>
      <c r="E193" s="41"/>
      <c r="F193">
        <f t="shared" si="67"/>
        <v>0</v>
      </c>
      <c r="G193">
        <f t="shared" si="68"/>
        <v>0</v>
      </c>
      <c r="H193">
        <f t="shared" si="69"/>
        <v>0</v>
      </c>
      <c r="I193">
        <f t="shared" si="63"/>
        <v>0</v>
      </c>
      <c r="J193" t="e">
        <f t="shared" si="64"/>
        <v>#N/A</v>
      </c>
      <c r="L193" s="47">
        <v>6</v>
      </c>
      <c r="M193" s="41"/>
      <c r="N193" s="41"/>
      <c r="O193" s="41"/>
      <c r="P193" s="41"/>
      <c r="R193">
        <f t="shared" si="70"/>
        <v>0</v>
      </c>
      <c r="S193" t="e">
        <f t="shared" si="71"/>
        <v>#DIV/0!</v>
      </c>
      <c r="T193">
        <f t="shared" si="72"/>
        <v>0</v>
      </c>
      <c r="U193" s="5"/>
      <c r="V193">
        <f t="shared" si="73"/>
        <v>0</v>
      </c>
      <c r="W193" t="e">
        <f t="shared" si="74"/>
        <v>#DIV/0!</v>
      </c>
      <c r="X193" t="e">
        <f t="shared" si="75"/>
        <v>#DIV/0!</v>
      </c>
      <c r="Y193" t="e">
        <f t="shared" si="65"/>
        <v>#DIV/0!</v>
      </c>
      <c r="Z193" t="e">
        <f t="shared" si="66"/>
        <v>#DIV/0!</v>
      </c>
    </row>
    <row r="194" spans="1:26" x14ac:dyDescent="0.2">
      <c r="A194">
        <v>7</v>
      </c>
      <c r="B194" s="41"/>
      <c r="C194" s="41"/>
      <c r="D194" s="41"/>
      <c r="E194" s="41"/>
      <c r="F194">
        <f t="shared" si="67"/>
        <v>0</v>
      </c>
      <c r="G194">
        <f t="shared" si="68"/>
        <v>0</v>
      </c>
      <c r="H194">
        <f t="shared" si="69"/>
        <v>0</v>
      </c>
      <c r="I194">
        <f t="shared" si="63"/>
        <v>0</v>
      </c>
      <c r="J194" t="e">
        <f t="shared" si="64"/>
        <v>#N/A</v>
      </c>
      <c r="L194" s="47">
        <v>7</v>
      </c>
      <c r="M194" s="41"/>
      <c r="N194" s="41"/>
      <c r="O194" s="41"/>
      <c r="P194" s="41"/>
      <c r="R194">
        <f t="shared" si="70"/>
        <v>0</v>
      </c>
      <c r="S194" t="e">
        <f t="shared" si="71"/>
        <v>#DIV/0!</v>
      </c>
      <c r="T194">
        <f t="shared" si="72"/>
        <v>0</v>
      </c>
      <c r="U194" s="5"/>
      <c r="V194">
        <f t="shared" si="73"/>
        <v>0</v>
      </c>
      <c r="W194" t="e">
        <f t="shared" si="74"/>
        <v>#DIV/0!</v>
      </c>
      <c r="X194" t="e">
        <f t="shared" si="75"/>
        <v>#DIV/0!</v>
      </c>
      <c r="Y194" t="e">
        <f t="shared" si="65"/>
        <v>#DIV/0!</v>
      </c>
      <c r="Z194" t="e">
        <f t="shared" si="66"/>
        <v>#DIV/0!</v>
      </c>
    </row>
    <row r="195" spans="1:26" x14ac:dyDescent="0.2">
      <c r="A195">
        <v>8</v>
      </c>
      <c r="B195" s="41"/>
      <c r="C195" s="41"/>
      <c r="D195" s="41"/>
      <c r="E195" s="41"/>
      <c r="F195">
        <f t="shared" si="67"/>
        <v>0</v>
      </c>
      <c r="G195">
        <f t="shared" si="68"/>
        <v>0</v>
      </c>
      <c r="H195">
        <f t="shared" si="69"/>
        <v>0</v>
      </c>
      <c r="I195">
        <f t="shared" si="63"/>
        <v>0</v>
      </c>
      <c r="J195" t="e">
        <f t="shared" si="64"/>
        <v>#N/A</v>
      </c>
      <c r="L195" s="47">
        <v>8</v>
      </c>
      <c r="M195" s="41"/>
      <c r="N195" s="41"/>
      <c r="O195" s="41"/>
      <c r="P195" s="41"/>
      <c r="R195">
        <f t="shared" si="70"/>
        <v>0</v>
      </c>
      <c r="S195" t="e">
        <f t="shared" si="71"/>
        <v>#DIV/0!</v>
      </c>
      <c r="T195">
        <f t="shared" si="72"/>
        <v>0</v>
      </c>
      <c r="U195" s="5"/>
      <c r="V195">
        <f t="shared" si="73"/>
        <v>0</v>
      </c>
      <c r="W195" t="e">
        <f t="shared" si="74"/>
        <v>#DIV/0!</v>
      </c>
      <c r="X195" t="e">
        <f t="shared" si="75"/>
        <v>#DIV/0!</v>
      </c>
      <c r="Y195" t="e">
        <f t="shared" si="65"/>
        <v>#DIV/0!</v>
      </c>
      <c r="Z195" t="e">
        <f t="shared" si="66"/>
        <v>#DIV/0!</v>
      </c>
    </row>
    <row r="196" spans="1:26" x14ac:dyDescent="0.2">
      <c r="A196">
        <v>9</v>
      </c>
      <c r="B196" s="41"/>
      <c r="C196" s="41"/>
      <c r="D196" s="41"/>
      <c r="E196" s="41"/>
      <c r="F196">
        <f t="shared" si="67"/>
        <v>0</v>
      </c>
      <c r="G196">
        <f t="shared" si="68"/>
        <v>0</v>
      </c>
      <c r="H196">
        <f t="shared" si="69"/>
        <v>0</v>
      </c>
      <c r="I196">
        <f t="shared" si="63"/>
        <v>0</v>
      </c>
      <c r="J196" t="e">
        <f t="shared" si="64"/>
        <v>#N/A</v>
      </c>
      <c r="L196" s="47">
        <v>9</v>
      </c>
      <c r="M196" s="41"/>
      <c r="N196" s="41"/>
      <c r="O196" s="41"/>
      <c r="P196" s="41"/>
      <c r="R196">
        <f t="shared" si="70"/>
        <v>0</v>
      </c>
      <c r="S196" t="e">
        <f t="shared" si="71"/>
        <v>#DIV/0!</v>
      </c>
      <c r="T196">
        <f t="shared" si="72"/>
        <v>0</v>
      </c>
      <c r="U196" s="5"/>
      <c r="V196">
        <f t="shared" si="73"/>
        <v>0</v>
      </c>
      <c r="W196" t="e">
        <f t="shared" si="74"/>
        <v>#DIV/0!</v>
      </c>
      <c r="X196" t="e">
        <f t="shared" si="75"/>
        <v>#DIV/0!</v>
      </c>
      <c r="Y196" t="e">
        <f t="shared" si="65"/>
        <v>#DIV/0!</v>
      </c>
      <c r="Z196" t="e">
        <f t="shared" si="66"/>
        <v>#DIV/0!</v>
      </c>
    </row>
    <row r="197" spans="1:26" x14ac:dyDescent="0.2">
      <c r="A197">
        <v>10</v>
      </c>
      <c r="B197" s="41"/>
      <c r="C197" s="41"/>
      <c r="D197" s="41"/>
      <c r="E197" s="41"/>
      <c r="F197">
        <f t="shared" si="67"/>
        <v>0</v>
      </c>
      <c r="G197">
        <f t="shared" si="68"/>
        <v>0</v>
      </c>
      <c r="H197">
        <f t="shared" si="69"/>
        <v>0</v>
      </c>
      <c r="I197">
        <f t="shared" si="63"/>
        <v>0</v>
      </c>
      <c r="J197" t="e">
        <f t="shared" si="64"/>
        <v>#N/A</v>
      </c>
      <c r="L197" s="47">
        <v>10</v>
      </c>
      <c r="M197" s="41"/>
      <c r="N197" s="41"/>
      <c r="O197" s="41"/>
      <c r="P197" s="41"/>
      <c r="R197">
        <f t="shared" si="70"/>
        <v>0</v>
      </c>
      <c r="S197" t="e">
        <f t="shared" si="71"/>
        <v>#DIV/0!</v>
      </c>
      <c r="T197">
        <f t="shared" si="72"/>
        <v>0</v>
      </c>
      <c r="U197" s="5"/>
      <c r="V197">
        <f t="shared" si="73"/>
        <v>0</v>
      </c>
      <c r="W197" t="e">
        <f t="shared" si="74"/>
        <v>#DIV/0!</v>
      </c>
      <c r="X197" t="e">
        <f t="shared" si="75"/>
        <v>#DIV/0!</v>
      </c>
      <c r="Y197" t="e">
        <f t="shared" si="65"/>
        <v>#DIV/0!</v>
      </c>
      <c r="Z197" t="e">
        <f t="shared" si="66"/>
        <v>#DIV/0!</v>
      </c>
    </row>
    <row r="198" spans="1:26" x14ac:dyDescent="0.2">
      <c r="A198">
        <v>11</v>
      </c>
      <c r="B198" s="41"/>
      <c r="C198" s="41"/>
      <c r="D198" s="41"/>
      <c r="E198" s="41"/>
      <c r="F198">
        <f t="shared" si="67"/>
        <v>0</v>
      </c>
      <c r="G198">
        <f t="shared" si="68"/>
        <v>0</v>
      </c>
      <c r="H198">
        <f t="shared" si="69"/>
        <v>0</v>
      </c>
      <c r="I198">
        <f t="shared" si="63"/>
        <v>0</v>
      </c>
      <c r="J198" t="e">
        <f t="shared" si="64"/>
        <v>#N/A</v>
      </c>
      <c r="L198" s="47">
        <v>11</v>
      </c>
      <c r="M198" s="41"/>
      <c r="N198" s="41"/>
      <c r="O198" s="41"/>
      <c r="P198" s="41"/>
      <c r="R198">
        <f t="shared" si="70"/>
        <v>0</v>
      </c>
      <c r="S198" t="e">
        <f t="shared" si="71"/>
        <v>#DIV/0!</v>
      </c>
      <c r="T198">
        <f t="shared" si="72"/>
        <v>0</v>
      </c>
      <c r="U198" s="5"/>
      <c r="V198">
        <f t="shared" si="73"/>
        <v>0</v>
      </c>
      <c r="W198" t="e">
        <f t="shared" si="74"/>
        <v>#DIV/0!</v>
      </c>
      <c r="X198" t="e">
        <f t="shared" si="75"/>
        <v>#DIV/0!</v>
      </c>
      <c r="Y198" t="e">
        <f t="shared" si="65"/>
        <v>#DIV/0!</v>
      </c>
      <c r="Z198" t="e">
        <f t="shared" si="66"/>
        <v>#DIV/0!</v>
      </c>
    </row>
    <row r="199" spans="1:26" x14ac:dyDescent="0.2">
      <c r="A199">
        <v>12</v>
      </c>
      <c r="B199" s="41"/>
      <c r="C199" s="41"/>
      <c r="D199" s="41"/>
      <c r="E199" s="41"/>
      <c r="F199">
        <f t="shared" si="67"/>
        <v>0</v>
      </c>
      <c r="G199">
        <f t="shared" si="68"/>
        <v>0</v>
      </c>
      <c r="H199">
        <f t="shared" si="69"/>
        <v>0</v>
      </c>
      <c r="I199">
        <f t="shared" si="63"/>
        <v>0</v>
      </c>
      <c r="J199" t="e">
        <f t="shared" si="64"/>
        <v>#N/A</v>
      </c>
      <c r="L199" s="47">
        <v>12</v>
      </c>
      <c r="M199" s="41"/>
      <c r="N199" s="41"/>
      <c r="O199" s="41"/>
      <c r="P199" s="41"/>
      <c r="R199">
        <f t="shared" si="70"/>
        <v>0</v>
      </c>
      <c r="S199" t="e">
        <f t="shared" si="71"/>
        <v>#DIV/0!</v>
      </c>
      <c r="T199">
        <f t="shared" si="72"/>
        <v>0</v>
      </c>
      <c r="U199" s="5"/>
      <c r="V199">
        <f t="shared" si="73"/>
        <v>0</v>
      </c>
      <c r="W199" t="e">
        <f t="shared" si="74"/>
        <v>#DIV/0!</v>
      </c>
      <c r="X199" t="e">
        <f t="shared" si="75"/>
        <v>#DIV/0!</v>
      </c>
      <c r="Y199" t="e">
        <f t="shared" si="65"/>
        <v>#DIV/0!</v>
      </c>
      <c r="Z199" t="e">
        <f t="shared" si="66"/>
        <v>#DIV/0!</v>
      </c>
    </row>
    <row r="200" spans="1:26" x14ac:dyDescent="0.2">
      <c r="A200">
        <v>13</v>
      </c>
      <c r="B200" s="41"/>
      <c r="C200" s="41"/>
      <c r="D200" s="41"/>
      <c r="E200" s="41"/>
      <c r="F200">
        <f t="shared" si="67"/>
        <v>0</v>
      </c>
      <c r="G200">
        <f t="shared" si="68"/>
        <v>0</v>
      </c>
      <c r="H200">
        <f t="shared" si="69"/>
        <v>0</v>
      </c>
      <c r="I200">
        <f t="shared" si="63"/>
        <v>0</v>
      </c>
      <c r="L200" s="47">
        <v>13</v>
      </c>
      <c r="M200" s="41"/>
      <c r="N200" s="41"/>
      <c r="O200" s="41"/>
      <c r="P200" s="41"/>
      <c r="R200">
        <f t="shared" si="70"/>
        <v>0</v>
      </c>
      <c r="S200" t="e">
        <f t="shared" si="71"/>
        <v>#DIV/0!</v>
      </c>
      <c r="T200">
        <f t="shared" si="72"/>
        <v>0</v>
      </c>
      <c r="U200" s="5"/>
      <c r="V200">
        <f t="shared" si="73"/>
        <v>0</v>
      </c>
      <c r="W200" t="e">
        <f t="shared" si="74"/>
        <v>#DIV/0!</v>
      </c>
      <c r="X200" t="e">
        <f t="shared" si="75"/>
        <v>#DIV/0!</v>
      </c>
      <c r="Y200" t="e">
        <f t="shared" si="65"/>
        <v>#DIV/0!</v>
      </c>
      <c r="Z200" t="e">
        <f t="shared" si="66"/>
        <v>#DIV/0!</v>
      </c>
    </row>
    <row r="201" spans="1:26" x14ac:dyDescent="0.2">
      <c r="A201">
        <v>14</v>
      </c>
      <c r="B201" s="41"/>
      <c r="C201" s="41"/>
      <c r="D201" s="41"/>
      <c r="E201" s="41"/>
      <c r="F201">
        <f t="shared" si="67"/>
        <v>0</v>
      </c>
      <c r="G201">
        <f t="shared" si="68"/>
        <v>0</v>
      </c>
      <c r="H201">
        <f t="shared" si="69"/>
        <v>0</v>
      </c>
      <c r="I201">
        <f t="shared" si="63"/>
        <v>0</v>
      </c>
      <c r="L201" s="47">
        <v>14</v>
      </c>
      <c r="M201" s="41"/>
      <c r="N201" s="41"/>
      <c r="O201" s="41"/>
      <c r="P201" s="41"/>
      <c r="R201">
        <f t="shared" si="70"/>
        <v>0</v>
      </c>
      <c r="S201" t="e">
        <f t="shared" si="71"/>
        <v>#DIV/0!</v>
      </c>
      <c r="T201">
        <f t="shared" si="72"/>
        <v>0</v>
      </c>
      <c r="U201" s="5"/>
      <c r="V201">
        <f t="shared" si="73"/>
        <v>0</v>
      </c>
      <c r="W201" t="e">
        <f t="shared" si="74"/>
        <v>#DIV/0!</v>
      </c>
      <c r="X201" t="e">
        <f t="shared" si="75"/>
        <v>#DIV/0!</v>
      </c>
      <c r="Y201" t="e">
        <f t="shared" si="65"/>
        <v>#DIV/0!</v>
      </c>
      <c r="Z201" t="e">
        <f t="shared" si="66"/>
        <v>#DIV/0!</v>
      </c>
    </row>
    <row r="202" spans="1:26" x14ac:dyDescent="0.2">
      <c r="A202">
        <v>15</v>
      </c>
      <c r="B202" s="41"/>
      <c r="C202" s="41"/>
      <c r="D202" s="41"/>
      <c r="E202" s="41"/>
      <c r="F202">
        <f t="shared" si="67"/>
        <v>0</v>
      </c>
      <c r="G202">
        <f t="shared" si="68"/>
        <v>0</v>
      </c>
      <c r="H202">
        <f t="shared" si="69"/>
        <v>0</v>
      </c>
      <c r="I202">
        <f t="shared" si="63"/>
        <v>0</v>
      </c>
      <c r="L202" s="47">
        <v>15</v>
      </c>
      <c r="M202" s="41"/>
      <c r="N202" s="41"/>
      <c r="O202" s="41"/>
      <c r="P202" s="41"/>
      <c r="R202">
        <f t="shared" si="70"/>
        <v>0</v>
      </c>
      <c r="S202" t="e">
        <f t="shared" si="71"/>
        <v>#DIV/0!</v>
      </c>
      <c r="T202">
        <f t="shared" si="72"/>
        <v>0</v>
      </c>
      <c r="U202" s="5"/>
      <c r="V202">
        <f t="shared" si="73"/>
        <v>0</v>
      </c>
      <c r="W202" t="e">
        <f t="shared" si="74"/>
        <v>#DIV/0!</v>
      </c>
      <c r="X202" t="e">
        <f t="shared" si="75"/>
        <v>#DIV/0!</v>
      </c>
      <c r="Y202" t="e">
        <f t="shared" si="65"/>
        <v>#DIV/0!</v>
      </c>
      <c r="Z202" t="e">
        <f t="shared" si="66"/>
        <v>#DIV/0!</v>
      </c>
    </row>
    <row r="203" spans="1:26" x14ac:dyDescent="0.2">
      <c r="A203">
        <v>16</v>
      </c>
      <c r="B203" s="41"/>
      <c r="C203" s="41"/>
      <c r="D203" s="41"/>
      <c r="E203" s="41"/>
      <c r="F203">
        <f t="shared" si="67"/>
        <v>0</v>
      </c>
      <c r="G203">
        <f t="shared" si="68"/>
        <v>0</v>
      </c>
      <c r="H203">
        <f t="shared" si="69"/>
        <v>0</v>
      </c>
      <c r="I203">
        <f t="shared" si="63"/>
        <v>0</v>
      </c>
      <c r="L203" s="47">
        <v>16</v>
      </c>
      <c r="M203" s="41"/>
      <c r="N203" s="41"/>
      <c r="O203" s="41"/>
      <c r="P203" s="41"/>
      <c r="R203">
        <f t="shared" si="70"/>
        <v>0</v>
      </c>
      <c r="S203" t="e">
        <f t="shared" si="71"/>
        <v>#DIV/0!</v>
      </c>
      <c r="T203">
        <f t="shared" si="72"/>
        <v>0</v>
      </c>
      <c r="U203" s="5"/>
      <c r="V203">
        <f t="shared" si="73"/>
        <v>0</v>
      </c>
      <c r="W203" t="e">
        <f t="shared" si="74"/>
        <v>#DIV/0!</v>
      </c>
      <c r="X203" t="e">
        <f t="shared" si="75"/>
        <v>#DIV/0!</v>
      </c>
      <c r="Y203" t="e">
        <f t="shared" si="65"/>
        <v>#DIV/0!</v>
      </c>
      <c r="Z203" t="e">
        <f t="shared" si="66"/>
        <v>#DIV/0!</v>
      </c>
    </row>
    <row r="204" spans="1:26" x14ac:dyDescent="0.2">
      <c r="A204">
        <v>17</v>
      </c>
      <c r="B204" s="41"/>
      <c r="C204" s="41"/>
      <c r="D204" s="41"/>
      <c r="E204" s="41"/>
      <c r="F204">
        <f t="shared" si="67"/>
        <v>0</v>
      </c>
      <c r="G204">
        <f t="shared" si="68"/>
        <v>0</v>
      </c>
      <c r="H204">
        <f t="shared" si="69"/>
        <v>0</v>
      </c>
      <c r="I204">
        <f t="shared" si="63"/>
        <v>0</v>
      </c>
      <c r="L204" s="47">
        <v>17</v>
      </c>
      <c r="M204" s="41"/>
      <c r="N204" s="41"/>
      <c r="O204" s="41"/>
      <c r="P204" s="41"/>
      <c r="R204">
        <f t="shared" si="70"/>
        <v>0</v>
      </c>
      <c r="S204" t="e">
        <f t="shared" si="71"/>
        <v>#DIV/0!</v>
      </c>
      <c r="T204">
        <f t="shared" si="72"/>
        <v>0</v>
      </c>
      <c r="U204" s="5"/>
      <c r="V204">
        <f t="shared" si="73"/>
        <v>0</v>
      </c>
      <c r="W204" t="e">
        <f t="shared" si="74"/>
        <v>#DIV/0!</v>
      </c>
      <c r="X204" t="e">
        <f t="shared" si="75"/>
        <v>#DIV/0!</v>
      </c>
      <c r="Y204" t="e">
        <f t="shared" si="65"/>
        <v>#DIV/0!</v>
      </c>
      <c r="Z204" t="e">
        <f t="shared" si="66"/>
        <v>#DIV/0!</v>
      </c>
    </row>
    <row r="205" spans="1:26" x14ac:dyDescent="0.2">
      <c r="A205">
        <v>18</v>
      </c>
      <c r="B205" s="41"/>
      <c r="C205" s="41"/>
      <c r="D205" s="41"/>
      <c r="E205" s="41"/>
      <c r="F205">
        <f t="shared" si="67"/>
        <v>0</v>
      </c>
      <c r="G205">
        <f t="shared" si="68"/>
        <v>0</v>
      </c>
      <c r="H205">
        <f t="shared" si="69"/>
        <v>0</v>
      </c>
      <c r="I205">
        <f t="shared" si="63"/>
        <v>0</v>
      </c>
      <c r="L205" s="47">
        <v>18</v>
      </c>
      <c r="M205" s="41"/>
      <c r="N205" s="41"/>
      <c r="O205" s="41"/>
      <c r="P205" s="41"/>
      <c r="R205">
        <f t="shared" si="70"/>
        <v>0</v>
      </c>
      <c r="S205" t="e">
        <f t="shared" si="71"/>
        <v>#DIV/0!</v>
      </c>
      <c r="T205">
        <f t="shared" si="72"/>
        <v>0</v>
      </c>
      <c r="U205" s="5"/>
      <c r="V205">
        <f t="shared" si="73"/>
        <v>0</v>
      </c>
      <c r="W205" t="e">
        <f t="shared" si="74"/>
        <v>#DIV/0!</v>
      </c>
      <c r="X205" t="e">
        <f t="shared" si="75"/>
        <v>#DIV/0!</v>
      </c>
      <c r="Y205" t="e">
        <f t="shared" si="65"/>
        <v>#DIV/0!</v>
      </c>
      <c r="Z205" t="e">
        <f t="shared" si="66"/>
        <v>#DIV/0!</v>
      </c>
    </row>
    <row r="206" spans="1:26" x14ac:dyDescent="0.2">
      <c r="A206">
        <v>19</v>
      </c>
      <c r="B206" s="41"/>
      <c r="C206" s="41"/>
      <c r="D206" s="41"/>
      <c r="E206" s="41"/>
      <c r="F206">
        <f t="shared" si="67"/>
        <v>0</v>
      </c>
      <c r="G206">
        <f t="shared" si="68"/>
        <v>0</v>
      </c>
      <c r="H206">
        <f t="shared" si="69"/>
        <v>0</v>
      </c>
      <c r="I206">
        <f t="shared" si="63"/>
        <v>0</v>
      </c>
      <c r="L206" s="47">
        <v>19</v>
      </c>
      <c r="M206" s="41"/>
      <c r="N206" s="41"/>
      <c r="O206" s="41"/>
      <c r="P206" s="41"/>
      <c r="R206">
        <f t="shared" si="70"/>
        <v>0</v>
      </c>
      <c r="S206" t="e">
        <f t="shared" si="71"/>
        <v>#DIV/0!</v>
      </c>
      <c r="T206">
        <f t="shared" si="72"/>
        <v>0</v>
      </c>
      <c r="U206" s="5"/>
      <c r="V206">
        <f t="shared" si="73"/>
        <v>0</v>
      </c>
      <c r="W206" t="e">
        <f t="shared" si="74"/>
        <v>#DIV/0!</v>
      </c>
      <c r="X206" t="e">
        <f t="shared" si="75"/>
        <v>#DIV/0!</v>
      </c>
      <c r="Y206" t="e">
        <f t="shared" si="65"/>
        <v>#DIV/0!</v>
      </c>
      <c r="Z206" t="e">
        <f t="shared" si="66"/>
        <v>#DIV/0!</v>
      </c>
    </row>
    <row r="207" spans="1:26" x14ac:dyDescent="0.2">
      <c r="A207">
        <v>20</v>
      </c>
      <c r="B207" s="41"/>
      <c r="C207" s="41"/>
      <c r="D207" s="41"/>
      <c r="E207" s="41"/>
      <c r="F207">
        <f t="shared" si="67"/>
        <v>0</v>
      </c>
      <c r="G207">
        <f t="shared" si="68"/>
        <v>0</v>
      </c>
      <c r="H207">
        <f t="shared" si="69"/>
        <v>0</v>
      </c>
      <c r="I207">
        <f t="shared" si="63"/>
        <v>0</v>
      </c>
      <c r="L207" s="47">
        <v>20</v>
      </c>
      <c r="M207" s="41"/>
      <c r="N207" s="41"/>
      <c r="O207" s="41"/>
      <c r="P207" s="41"/>
      <c r="R207">
        <f t="shared" si="70"/>
        <v>0</v>
      </c>
      <c r="S207" t="e">
        <f t="shared" si="71"/>
        <v>#DIV/0!</v>
      </c>
      <c r="T207">
        <f t="shared" si="72"/>
        <v>0</v>
      </c>
      <c r="U207" s="5"/>
      <c r="V207">
        <f t="shared" si="73"/>
        <v>0</v>
      </c>
      <c r="W207" t="e">
        <f t="shared" si="74"/>
        <v>#DIV/0!</v>
      </c>
      <c r="X207" t="e">
        <f t="shared" si="75"/>
        <v>#DIV/0!</v>
      </c>
      <c r="Y207" t="e">
        <f t="shared" si="65"/>
        <v>#DIV/0!</v>
      </c>
      <c r="Z207" t="e">
        <f t="shared" si="66"/>
        <v>#DIV/0!</v>
      </c>
    </row>
    <row r="208" spans="1:26" x14ac:dyDescent="0.2">
      <c r="A208">
        <v>21</v>
      </c>
      <c r="B208" s="41"/>
      <c r="C208" s="41"/>
      <c r="D208" s="41"/>
      <c r="E208" s="41"/>
      <c r="F208">
        <f t="shared" si="67"/>
        <v>0</v>
      </c>
      <c r="G208">
        <f t="shared" si="68"/>
        <v>0</v>
      </c>
      <c r="H208">
        <f t="shared" si="69"/>
        <v>0</v>
      </c>
      <c r="I208">
        <f t="shared" si="63"/>
        <v>0</v>
      </c>
      <c r="L208" s="47">
        <v>21</v>
      </c>
      <c r="M208" s="41"/>
      <c r="N208" s="41"/>
      <c r="O208" s="41"/>
      <c r="P208" s="41"/>
      <c r="R208">
        <f t="shared" si="70"/>
        <v>0</v>
      </c>
      <c r="S208" t="e">
        <f t="shared" si="71"/>
        <v>#DIV/0!</v>
      </c>
      <c r="T208">
        <f t="shared" si="72"/>
        <v>0</v>
      </c>
      <c r="U208" s="5"/>
      <c r="V208">
        <f t="shared" si="73"/>
        <v>0</v>
      </c>
      <c r="W208" t="e">
        <f t="shared" si="74"/>
        <v>#DIV/0!</v>
      </c>
      <c r="X208" t="e">
        <f t="shared" si="75"/>
        <v>#DIV/0!</v>
      </c>
      <c r="Y208" t="e">
        <f t="shared" si="65"/>
        <v>#DIV/0!</v>
      </c>
      <c r="Z208" t="e">
        <f t="shared" si="66"/>
        <v>#DIV/0!</v>
      </c>
    </row>
    <row r="209" spans="1:26" x14ac:dyDescent="0.2">
      <c r="A209">
        <v>22</v>
      </c>
      <c r="B209" s="46"/>
      <c r="C209" s="46"/>
      <c r="D209" s="46"/>
      <c r="E209" s="46"/>
      <c r="F209">
        <f t="shared" ref="F209:F227" si="76">PI()*((B209/2)*(B209/2))</f>
        <v>0</v>
      </c>
      <c r="G209">
        <f t="shared" ref="G209:G227" si="77">PI()*((C209/2)*(C209/2))</f>
        <v>0</v>
      </c>
      <c r="H209">
        <f t="shared" ref="H209:H227" si="78">(D209*100)*(F209+G209+(SQRT(F209*G209)))/3</f>
        <v>0</v>
      </c>
      <c r="I209">
        <f t="shared" ref="I209:I227" si="79">H209/1000000</f>
        <v>0</v>
      </c>
      <c r="L209" s="47">
        <v>22</v>
      </c>
      <c r="M209" s="41"/>
      <c r="N209" s="41"/>
      <c r="O209" s="41"/>
      <c r="P209" s="41"/>
      <c r="R209">
        <f t="shared" si="70"/>
        <v>0</v>
      </c>
      <c r="S209" t="e">
        <f t="shared" si="71"/>
        <v>#DIV/0!</v>
      </c>
      <c r="T209">
        <f t="shared" si="72"/>
        <v>0</v>
      </c>
      <c r="U209" s="5"/>
      <c r="V209">
        <f t="shared" si="73"/>
        <v>0</v>
      </c>
      <c r="W209" t="e">
        <f t="shared" si="74"/>
        <v>#DIV/0!</v>
      </c>
      <c r="X209" t="e">
        <f t="shared" si="75"/>
        <v>#DIV/0!</v>
      </c>
      <c r="Y209" t="e">
        <f t="shared" si="65"/>
        <v>#DIV/0!</v>
      </c>
      <c r="Z209" t="e">
        <f t="shared" si="66"/>
        <v>#DIV/0!</v>
      </c>
    </row>
    <row r="210" spans="1:26" x14ac:dyDescent="0.2">
      <c r="A210">
        <v>23</v>
      </c>
      <c r="B210" s="46"/>
      <c r="C210" s="46"/>
      <c r="D210" s="46"/>
      <c r="E210" s="46"/>
      <c r="F210">
        <f t="shared" si="76"/>
        <v>0</v>
      </c>
      <c r="G210">
        <f t="shared" si="77"/>
        <v>0</v>
      </c>
      <c r="H210">
        <f t="shared" si="78"/>
        <v>0</v>
      </c>
      <c r="I210">
        <f t="shared" si="79"/>
        <v>0</v>
      </c>
      <c r="L210" s="47">
        <v>23</v>
      </c>
      <c r="M210" s="41"/>
      <c r="N210" s="41"/>
      <c r="O210" s="41"/>
      <c r="P210" s="41"/>
      <c r="R210">
        <f t="shared" si="70"/>
        <v>0</v>
      </c>
      <c r="S210" t="e">
        <f t="shared" si="71"/>
        <v>#DIV/0!</v>
      </c>
      <c r="T210">
        <f t="shared" si="72"/>
        <v>0</v>
      </c>
      <c r="U210" s="5"/>
      <c r="V210">
        <f t="shared" si="73"/>
        <v>0</v>
      </c>
      <c r="W210" t="e">
        <f t="shared" si="74"/>
        <v>#DIV/0!</v>
      </c>
      <c r="X210" t="e">
        <f t="shared" si="75"/>
        <v>#DIV/0!</v>
      </c>
      <c r="Y210" t="e">
        <f t="shared" si="65"/>
        <v>#DIV/0!</v>
      </c>
      <c r="Z210" t="e">
        <f t="shared" si="66"/>
        <v>#DIV/0!</v>
      </c>
    </row>
    <row r="211" spans="1:26" x14ac:dyDescent="0.2">
      <c r="A211">
        <v>24</v>
      </c>
      <c r="B211" s="46"/>
      <c r="C211" s="46"/>
      <c r="D211" s="46"/>
      <c r="E211" s="46"/>
      <c r="F211">
        <f t="shared" si="76"/>
        <v>0</v>
      </c>
      <c r="G211">
        <f t="shared" si="77"/>
        <v>0</v>
      </c>
      <c r="H211">
        <f t="shared" si="78"/>
        <v>0</v>
      </c>
      <c r="I211">
        <f t="shared" si="79"/>
        <v>0</v>
      </c>
      <c r="L211" s="47">
        <v>24</v>
      </c>
      <c r="M211" s="41"/>
      <c r="N211" s="41"/>
      <c r="O211" s="41"/>
      <c r="P211" s="41"/>
      <c r="R211">
        <f t="shared" si="70"/>
        <v>0</v>
      </c>
      <c r="S211" t="e">
        <f t="shared" si="71"/>
        <v>#DIV/0!</v>
      </c>
      <c r="T211">
        <f t="shared" si="72"/>
        <v>0</v>
      </c>
      <c r="U211" s="5"/>
      <c r="V211">
        <f t="shared" si="73"/>
        <v>0</v>
      </c>
      <c r="W211" t="e">
        <f t="shared" si="74"/>
        <v>#DIV/0!</v>
      </c>
      <c r="X211" t="e">
        <f t="shared" si="75"/>
        <v>#DIV/0!</v>
      </c>
      <c r="Y211" t="e">
        <f t="shared" si="65"/>
        <v>#DIV/0!</v>
      </c>
    </row>
    <row r="212" spans="1:26" x14ac:dyDescent="0.2">
      <c r="A212">
        <v>25</v>
      </c>
      <c r="B212" s="46"/>
      <c r="C212" s="46"/>
      <c r="D212" s="46"/>
      <c r="E212" s="46"/>
      <c r="F212">
        <f t="shared" si="76"/>
        <v>0</v>
      </c>
      <c r="G212">
        <f t="shared" si="77"/>
        <v>0</v>
      </c>
      <c r="H212">
        <f t="shared" si="78"/>
        <v>0</v>
      </c>
      <c r="I212">
        <f t="shared" si="79"/>
        <v>0</v>
      </c>
      <c r="L212" s="47">
        <v>25</v>
      </c>
      <c r="M212" s="41"/>
      <c r="N212" s="41"/>
      <c r="O212" s="41"/>
      <c r="P212" s="41"/>
      <c r="R212">
        <f t="shared" si="70"/>
        <v>0</v>
      </c>
      <c r="S212" t="e">
        <f t="shared" si="71"/>
        <v>#DIV/0!</v>
      </c>
      <c r="T212">
        <f t="shared" si="72"/>
        <v>0</v>
      </c>
      <c r="U212" s="5"/>
      <c r="V212">
        <f t="shared" si="73"/>
        <v>0</v>
      </c>
      <c r="W212" t="e">
        <f t="shared" si="74"/>
        <v>#DIV/0!</v>
      </c>
      <c r="X212" t="e">
        <f t="shared" si="75"/>
        <v>#DIV/0!</v>
      </c>
      <c r="Y212" t="e">
        <f t="shared" si="65"/>
        <v>#DIV/0!</v>
      </c>
    </row>
    <row r="213" spans="1:26" x14ac:dyDescent="0.2">
      <c r="A213">
        <v>26</v>
      </c>
      <c r="B213" s="46"/>
      <c r="C213" s="46"/>
      <c r="D213" s="46"/>
      <c r="E213" s="46"/>
      <c r="F213">
        <f t="shared" si="76"/>
        <v>0</v>
      </c>
      <c r="G213">
        <f t="shared" si="77"/>
        <v>0</v>
      </c>
      <c r="H213">
        <f t="shared" si="78"/>
        <v>0</v>
      </c>
      <c r="I213">
        <f t="shared" si="79"/>
        <v>0</v>
      </c>
      <c r="L213" s="47">
        <v>26</v>
      </c>
      <c r="M213" s="41"/>
      <c r="N213" s="41"/>
      <c r="O213" s="41"/>
      <c r="P213" s="41"/>
      <c r="R213">
        <f t="shared" si="70"/>
        <v>0</v>
      </c>
      <c r="S213" t="e">
        <f t="shared" si="71"/>
        <v>#DIV/0!</v>
      </c>
      <c r="T213">
        <f t="shared" si="72"/>
        <v>0</v>
      </c>
      <c r="U213" s="5"/>
      <c r="V213">
        <f t="shared" si="73"/>
        <v>0</v>
      </c>
      <c r="W213" t="e">
        <f t="shared" si="74"/>
        <v>#DIV/0!</v>
      </c>
      <c r="X213" t="e">
        <f t="shared" si="75"/>
        <v>#DIV/0!</v>
      </c>
      <c r="Y213" t="e">
        <f t="shared" si="65"/>
        <v>#DIV/0!</v>
      </c>
    </row>
    <row r="214" spans="1:26" x14ac:dyDescent="0.2">
      <c r="A214">
        <v>27</v>
      </c>
      <c r="B214" s="46"/>
      <c r="C214" s="46"/>
      <c r="D214" s="46"/>
      <c r="E214" s="46"/>
      <c r="F214">
        <f t="shared" si="76"/>
        <v>0</v>
      </c>
      <c r="G214">
        <f t="shared" si="77"/>
        <v>0</v>
      </c>
      <c r="H214">
        <f t="shared" si="78"/>
        <v>0</v>
      </c>
      <c r="I214">
        <f t="shared" si="79"/>
        <v>0</v>
      </c>
      <c r="L214" s="47">
        <v>27</v>
      </c>
      <c r="M214" s="41"/>
      <c r="N214" s="41"/>
      <c r="O214" s="41"/>
      <c r="P214" s="41"/>
      <c r="R214">
        <f t="shared" si="70"/>
        <v>0</v>
      </c>
      <c r="S214" t="e">
        <f t="shared" si="71"/>
        <v>#DIV/0!</v>
      </c>
      <c r="T214">
        <f t="shared" si="72"/>
        <v>0</v>
      </c>
      <c r="U214" s="5"/>
      <c r="V214">
        <f t="shared" si="73"/>
        <v>0</v>
      </c>
      <c r="W214" t="e">
        <f t="shared" si="74"/>
        <v>#DIV/0!</v>
      </c>
      <c r="X214" t="e">
        <f t="shared" si="75"/>
        <v>#DIV/0!</v>
      </c>
      <c r="Y214" t="e">
        <f t="shared" si="65"/>
        <v>#DIV/0!</v>
      </c>
    </row>
    <row r="215" spans="1:26" x14ac:dyDescent="0.2">
      <c r="A215">
        <v>28</v>
      </c>
      <c r="B215" s="46"/>
      <c r="C215" s="46"/>
      <c r="D215" s="46"/>
      <c r="E215" s="46"/>
      <c r="F215">
        <f t="shared" si="76"/>
        <v>0</v>
      </c>
      <c r="G215">
        <f t="shared" si="77"/>
        <v>0</v>
      </c>
      <c r="H215">
        <f t="shared" si="78"/>
        <v>0</v>
      </c>
      <c r="I215">
        <f t="shared" si="79"/>
        <v>0</v>
      </c>
      <c r="L215" s="47">
        <v>28</v>
      </c>
      <c r="M215" s="41"/>
      <c r="N215" s="41"/>
      <c r="O215" s="41"/>
      <c r="P215" s="41"/>
      <c r="R215">
        <f t="shared" si="70"/>
        <v>0</v>
      </c>
      <c r="S215" t="e">
        <f t="shared" si="71"/>
        <v>#DIV/0!</v>
      </c>
      <c r="T215">
        <f t="shared" si="72"/>
        <v>0</v>
      </c>
      <c r="U215" s="5"/>
      <c r="V215">
        <f t="shared" si="73"/>
        <v>0</v>
      </c>
      <c r="W215" t="e">
        <f t="shared" si="74"/>
        <v>#DIV/0!</v>
      </c>
      <c r="X215" t="e">
        <f t="shared" si="75"/>
        <v>#DIV/0!</v>
      </c>
      <c r="Y215" t="e">
        <f t="shared" si="65"/>
        <v>#DIV/0!</v>
      </c>
    </row>
    <row r="216" spans="1:26" x14ac:dyDescent="0.2">
      <c r="A216">
        <v>29</v>
      </c>
      <c r="B216" s="46"/>
      <c r="C216" s="46"/>
      <c r="D216" s="46"/>
      <c r="E216" s="46"/>
      <c r="F216">
        <f t="shared" si="76"/>
        <v>0</v>
      </c>
      <c r="G216">
        <f t="shared" si="77"/>
        <v>0</v>
      </c>
      <c r="H216">
        <f t="shared" si="78"/>
        <v>0</v>
      </c>
      <c r="I216">
        <f t="shared" si="79"/>
        <v>0</v>
      </c>
      <c r="L216" s="47">
        <v>29</v>
      </c>
      <c r="M216" s="41"/>
      <c r="N216" s="41"/>
      <c r="O216" s="41"/>
      <c r="P216" s="41"/>
      <c r="R216">
        <f t="shared" si="70"/>
        <v>0</v>
      </c>
      <c r="S216" t="e">
        <f t="shared" si="71"/>
        <v>#DIV/0!</v>
      </c>
      <c r="T216">
        <f t="shared" si="72"/>
        <v>0</v>
      </c>
      <c r="U216" s="5"/>
      <c r="V216">
        <f t="shared" si="73"/>
        <v>0</v>
      </c>
      <c r="W216" t="e">
        <f t="shared" si="74"/>
        <v>#DIV/0!</v>
      </c>
      <c r="X216" t="e">
        <f t="shared" si="75"/>
        <v>#DIV/0!</v>
      </c>
      <c r="Y216" t="e">
        <f t="shared" si="65"/>
        <v>#DIV/0!</v>
      </c>
    </row>
    <row r="217" spans="1:26" x14ac:dyDescent="0.2">
      <c r="A217">
        <v>30</v>
      </c>
      <c r="B217" s="46"/>
      <c r="C217" s="46"/>
      <c r="D217" s="46"/>
      <c r="E217" s="46"/>
      <c r="F217">
        <f t="shared" si="76"/>
        <v>0</v>
      </c>
      <c r="G217">
        <f t="shared" si="77"/>
        <v>0</v>
      </c>
      <c r="H217">
        <f t="shared" si="78"/>
        <v>0</v>
      </c>
      <c r="I217">
        <f t="shared" si="79"/>
        <v>0</v>
      </c>
      <c r="L217" s="47">
        <v>30</v>
      </c>
      <c r="M217" s="41"/>
      <c r="N217" s="41"/>
      <c r="O217" s="41"/>
      <c r="P217" s="41"/>
      <c r="R217">
        <f t="shared" si="70"/>
        <v>0</v>
      </c>
      <c r="S217" t="e">
        <f t="shared" si="71"/>
        <v>#DIV/0!</v>
      </c>
      <c r="T217">
        <f t="shared" si="72"/>
        <v>0</v>
      </c>
      <c r="U217" s="5"/>
      <c r="V217">
        <f t="shared" si="73"/>
        <v>0</v>
      </c>
      <c r="W217" t="e">
        <f t="shared" si="74"/>
        <v>#DIV/0!</v>
      </c>
      <c r="X217" t="e">
        <f t="shared" si="75"/>
        <v>#DIV/0!</v>
      </c>
      <c r="Y217" t="e">
        <f t="shared" si="65"/>
        <v>#DIV/0!</v>
      </c>
    </row>
    <row r="218" spans="1:26" x14ac:dyDescent="0.2">
      <c r="A218">
        <v>31</v>
      </c>
      <c r="B218" s="46"/>
      <c r="C218" s="46"/>
      <c r="D218" s="46"/>
      <c r="E218" s="46"/>
      <c r="F218">
        <f t="shared" si="76"/>
        <v>0</v>
      </c>
      <c r="G218">
        <f t="shared" si="77"/>
        <v>0</v>
      </c>
      <c r="H218">
        <f t="shared" si="78"/>
        <v>0</v>
      </c>
      <c r="I218">
        <f t="shared" si="79"/>
        <v>0</v>
      </c>
      <c r="L218" s="47">
        <v>31</v>
      </c>
      <c r="M218" s="41"/>
      <c r="N218" s="41"/>
      <c r="O218" s="41"/>
      <c r="P218" s="41"/>
      <c r="R218">
        <f t="shared" si="70"/>
        <v>0</v>
      </c>
      <c r="S218" t="e">
        <f t="shared" si="71"/>
        <v>#DIV/0!</v>
      </c>
      <c r="T218">
        <f t="shared" si="72"/>
        <v>0</v>
      </c>
      <c r="U218" s="5"/>
      <c r="V218">
        <f t="shared" si="73"/>
        <v>0</v>
      </c>
      <c r="W218" t="e">
        <f t="shared" si="74"/>
        <v>#DIV/0!</v>
      </c>
      <c r="X218" t="e">
        <f t="shared" si="75"/>
        <v>#DIV/0!</v>
      </c>
      <c r="Y218" t="e">
        <f t="shared" si="65"/>
        <v>#DIV/0!</v>
      </c>
    </row>
    <row r="219" spans="1:26" x14ac:dyDescent="0.2">
      <c r="A219">
        <v>32</v>
      </c>
      <c r="B219" s="46"/>
      <c r="C219" s="46"/>
      <c r="D219" s="46"/>
      <c r="E219" s="46"/>
      <c r="F219">
        <f t="shared" si="76"/>
        <v>0</v>
      </c>
      <c r="G219">
        <f t="shared" si="77"/>
        <v>0</v>
      </c>
      <c r="H219">
        <f t="shared" si="78"/>
        <v>0</v>
      </c>
      <c r="I219">
        <f t="shared" si="79"/>
        <v>0</v>
      </c>
      <c r="L219" s="47">
        <v>32</v>
      </c>
      <c r="M219" s="41"/>
      <c r="N219" s="41"/>
      <c r="O219" s="41"/>
      <c r="P219" s="41"/>
      <c r="R219">
        <f t="shared" si="70"/>
        <v>0</v>
      </c>
      <c r="S219" t="e">
        <f t="shared" si="71"/>
        <v>#DIV/0!</v>
      </c>
      <c r="T219">
        <f t="shared" si="72"/>
        <v>0</v>
      </c>
      <c r="U219" s="5"/>
      <c r="V219">
        <f t="shared" si="73"/>
        <v>0</v>
      </c>
      <c r="W219" t="e">
        <f t="shared" si="74"/>
        <v>#DIV/0!</v>
      </c>
      <c r="X219" t="e">
        <f t="shared" si="75"/>
        <v>#DIV/0!</v>
      </c>
      <c r="Y219" t="e">
        <f t="shared" si="65"/>
        <v>#DIV/0!</v>
      </c>
    </row>
    <row r="220" spans="1:26" x14ac:dyDescent="0.2">
      <c r="A220">
        <v>33</v>
      </c>
      <c r="B220" s="46"/>
      <c r="C220" s="46"/>
      <c r="D220" s="46"/>
      <c r="E220" s="46"/>
      <c r="F220">
        <f t="shared" si="76"/>
        <v>0</v>
      </c>
      <c r="G220">
        <f t="shared" si="77"/>
        <v>0</v>
      </c>
      <c r="H220">
        <f t="shared" si="78"/>
        <v>0</v>
      </c>
      <c r="I220">
        <f t="shared" si="79"/>
        <v>0</v>
      </c>
      <c r="L220" s="47">
        <v>33</v>
      </c>
      <c r="M220" s="41"/>
      <c r="N220" s="41"/>
      <c r="O220" s="41"/>
      <c r="P220" s="41"/>
      <c r="R220">
        <f t="shared" si="70"/>
        <v>0</v>
      </c>
      <c r="S220" t="e">
        <f t="shared" si="71"/>
        <v>#DIV/0!</v>
      </c>
      <c r="T220">
        <f t="shared" si="72"/>
        <v>0</v>
      </c>
      <c r="U220" s="5"/>
      <c r="V220">
        <f t="shared" si="73"/>
        <v>0</v>
      </c>
      <c r="W220" t="e">
        <f t="shared" si="74"/>
        <v>#DIV/0!</v>
      </c>
      <c r="X220" t="e">
        <f t="shared" si="75"/>
        <v>#DIV/0!</v>
      </c>
      <c r="Y220" t="e">
        <f t="shared" si="65"/>
        <v>#DIV/0!</v>
      </c>
    </row>
    <row r="221" spans="1:26" x14ac:dyDescent="0.2">
      <c r="A221">
        <v>34</v>
      </c>
      <c r="B221" s="46"/>
      <c r="C221" s="46"/>
      <c r="D221" s="46"/>
      <c r="E221" s="46"/>
      <c r="F221">
        <f t="shared" si="76"/>
        <v>0</v>
      </c>
      <c r="G221">
        <f t="shared" si="77"/>
        <v>0</v>
      </c>
      <c r="H221">
        <f t="shared" si="78"/>
        <v>0</v>
      </c>
      <c r="I221">
        <f t="shared" si="79"/>
        <v>0</v>
      </c>
      <c r="L221" s="47">
        <v>34</v>
      </c>
      <c r="M221" s="41"/>
      <c r="N221" s="41"/>
      <c r="O221" s="41"/>
      <c r="P221" s="41"/>
      <c r="R221">
        <f t="shared" si="70"/>
        <v>0</v>
      </c>
      <c r="S221" t="e">
        <f t="shared" si="71"/>
        <v>#DIV/0!</v>
      </c>
      <c r="T221">
        <f t="shared" si="72"/>
        <v>0</v>
      </c>
      <c r="U221" s="5"/>
      <c r="V221">
        <f t="shared" si="73"/>
        <v>0</v>
      </c>
      <c r="W221" t="e">
        <f t="shared" si="74"/>
        <v>#DIV/0!</v>
      </c>
      <c r="X221" t="e">
        <f t="shared" si="75"/>
        <v>#DIV/0!</v>
      </c>
      <c r="Y221" t="e">
        <f t="shared" si="65"/>
        <v>#DIV/0!</v>
      </c>
    </row>
    <row r="222" spans="1:26" x14ac:dyDescent="0.2">
      <c r="A222">
        <v>35</v>
      </c>
      <c r="B222" s="46"/>
      <c r="C222" s="46"/>
      <c r="D222" s="46"/>
      <c r="E222" s="46"/>
      <c r="F222">
        <f t="shared" si="76"/>
        <v>0</v>
      </c>
      <c r="G222">
        <f t="shared" si="77"/>
        <v>0</v>
      </c>
      <c r="H222">
        <f t="shared" si="78"/>
        <v>0</v>
      </c>
      <c r="I222">
        <f t="shared" si="79"/>
        <v>0</v>
      </c>
      <c r="L222" s="47">
        <v>35</v>
      </c>
      <c r="M222" s="41"/>
      <c r="N222" s="41"/>
      <c r="O222" s="41"/>
      <c r="P222" s="41"/>
      <c r="R222">
        <f t="shared" si="70"/>
        <v>0</v>
      </c>
      <c r="S222" t="e">
        <f t="shared" si="71"/>
        <v>#DIV/0!</v>
      </c>
      <c r="T222">
        <f t="shared" si="72"/>
        <v>0</v>
      </c>
      <c r="U222" s="5"/>
      <c r="V222">
        <f t="shared" si="73"/>
        <v>0</v>
      </c>
      <c r="W222" t="e">
        <f t="shared" si="74"/>
        <v>#DIV/0!</v>
      </c>
      <c r="X222" t="e">
        <f t="shared" si="75"/>
        <v>#DIV/0!</v>
      </c>
      <c r="Y222" t="e">
        <f t="shared" si="65"/>
        <v>#DIV/0!</v>
      </c>
    </row>
    <row r="223" spans="1:26" x14ac:dyDescent="0.2">
      <c r="A223">
        <v>36</v>
      </c>
      <c r="B223" s="46"/>
      <c r="C223" s="46"/>
      <c r="D223" s="46"/>
      <c r="E223" s="46"/>
      <c r="F223">
        <f t="shared" si="76"/>
        <v>0</v>
      </c>
      <c r="G223">
        <f t="shared" si="77"/>
        <v>0</v>
      </c>
      <c r="H223">
        <f t="shared" si="78"/>
        <v>0</v>
      </c>
      <c r="I223">
        <f t="shared" si="79"/>
        <v>0</v>
      </c>
      <c r="L223" s="47">
        <v>36</v>
      </c>
      <c r="M223" s="41"/>
      <c r="N223" s="41"/>
      <c r="O223" s="41"/>
      <c r="P223" s="41"/>
      <c r="R223">
        <f t="shared" si="70"/>
        <v>0</v>
      </c>
      <c r="S223" t="e">
        <f t="shared" si="71"/>
        <v>#DIV/0!</v>
      </c>
      <c r="T223">
        <f t="shared" si="72"/>
        <v>0</v>
      </c>
      <c r="U223" s="5"/>
      <c r="V223">
        <f t="shared" si="73"/>
        <v>0</v>
      </c>
      <c r="W223" t="e">
        <f t="shared" si="74"/>
        <v>#DIV/0!</v>
      </c>
      <c r="X223" t="e">
        <f t="shared" si="75"/>
        <v>#DIV/0!</v>
      </c>
      <c r="Y223" t="e">
        <f t="shared" si="65"/>
        <v>#DIV/0!</v>
      </c>
    </row>
    <row r="224" spans="1:26" x14ac:dyDescent="0.2">
      <c r="A224">
        <v>37</v>
      </c>
      <c r="B224" s="46"/>
      <c r="C224" s="46"/>
      <c r="D224" s="46"/>
      <c r="E224" s="46"/>
      <c r="F224">
        <f t="shared" si="76"/>
        <v>0</v>
      </c>
      <c r="G224">
        <f t="shared" si="77"/>
        <v>0</v>
      </c>
      <c r="H224">
        <f t="shared" si="78"/>
        <v>0</v>
      </c>
      <c r="I224">
        <f t="shared" si="79"/>
        <v>0</v>
      </c>
      <c r="L224" s="47">
        <v>37</v>
      </c>
      <c r="M224" s="41"/>
      <c r="N224" s="41"/>
      <c r="O224" s="41"/>
      <c r="P224" s="41"/>
      <c r="R224">
        <f t="shared" si="70"/>
        <v>0</v>
      </c>
      <c r="S224" t="e">
        <f t="shared" si="71"/>
        <v>#DIV/0!</v>
      </c>
      <c r="T224">
        <f t="shared" si="72"/>
        <v>0</v>
      </c>
      <c r="U224" s="5"/>
      <c r="V224">
        <f t="shared" si="73"/>
        <v>0</v>
      </c>
      <c r="W224" t="e">
        <f t="shared" si="74"/>
        <v>#DIV/0!</v>
      </c>
      <c r="X224" t="e">
        <f t="shared" si="75"/>
        <v>#DIV/0!</v>
      </c>
      <c r="Y224" t="e">
        <f t="shared" si="65"/>
        <v>#DIV/0!</v>
      </c>
    </row>
    <row r="225" spans="1:25" x14ac:dyDescent="0.2">
      <c r="A225">
        <v>38</v>
      </c>
      <c r="B225" s="41"/>
      <c r="C225" s="41"/>
      <c r="D225" s="41"/>
      <c r="E225" s="41"/>
      <c r="F225">
        <f t="shared" si="76"/>
        <v>0</v>
      </c>
      <c r="G225">
        <f t="shared" si="77"/>
        <v>0</v>
      </c>
      <c r="H225">
        <f t="shared" si="78"/>
        <v>0</v>
      </c>
      <c r="I225">
        <f t="shared" si="79"/>
        <v>0</v>
      </c>
      <c r="L225" s="47">
        <v>38</v>
      </c>
      <c r="M225" s="41"/>
      <c r="N225" s="41"/>
      <c r="O225" s="41"/>
      <c r="P225" s="41"/>
      <c r="R225">
        <f t="shared" si="70"/>
        <v>0</v>
      </c>
      <c r="S225" t="e">
        <f t="shared" si="71"/>
        <v>#DIV/0!</v>
      </c>
      <c r="T225">
        <f t="shared" si="72"/>
        <v>0</v>
      </c>
      <c r="U225" s="5"/>
      <c r="V225">
        <f t="shared" si="73"/>
        <v>0</v>
      </c>
      <c r="W225" t="e">
        <f t="shared" si="74"/>
        <v>#DIV/0!</v>
      </c>
      <c r="X225" t="e">
        <f t="shared" si="75"/>
        <v>#DIV/0!</v>
      </c>
      <c r="Y225" t="e">
        <f t="shared" si="65"/>
        <v>#DIV/0!</v>
      </c>
    </row>
    <row r="226" spans="1:25" x14ac:dyDescent="0.2">
      <c r="A226">
        <v>39</v>
      </c>
      <c r="B226" s="41"/>
      <c r="C226" s="41"/>
      <c r="D226" s="41"/>
      <c r="E226" s="41"/>
      <c r="F226">
        <f t="shared" si="76"/>
        <v>0</v>
      </c>
      <c r="G226">
        <f t="shared" si="77"/>
        <v>0</v>
      </c>
      <c r="H226">
        <f t="shared" si="78"/>
        <v>0</v>
      </c>
      <c r="I226">
        <f t="shared" si="79"/>
        <v>0</v>
      </c>
      <c r="L226" s="47">
        <v>39</v>
      </c>
      <c r="M226" s="41"/>
      <c r="N226" s="41"/>
      <c r="O226" s="41"/>
      <c r="P226" s="41"/>
      <c r="R226">
        <f t="shared" si="70"/>
        <v>0</v>
      </c>
      <c r="S226" t="e">
        <f t="shared" si="71"/>
        <v>#DIV/0!</v>
      </c>
      <c r="T226">
        <f t="shared" si="72"/>
        <v>0</v>
      </c>
      <c r="U226" s="5"/>
      <c r="V226">
        <f t="shared" si="73"/>
        <v>0</v>
      </c>
      <c r="W226" t="e">
        <f t="shared" si="74"/>
        <v>#DIV/0!</v>
      </c>
      <c r="X226" t="e">
        <f t="shared" si="75"/>
        <v>#DIV/0!</v>
      </c>
      <c r="Y226" t="e">
        <f t="shared" si="65"/>
        <v>#DIV/0!</v>
      </c>
    </row>
    <row r="227" spans="1:25" x14ac:dyDescent="0.2">
      <c r="A227">
        <v>40</v>
      </c>
      <c r="B227" s="41"/>
      <c r="C227" s="41"/>
      <c r="D227" s="41"/>
      <c r="E227" s="41"/>
      <c r="F227">
        <f t="shared" si="76"/>
        <v>0</v>
      </c>
      <c r="G227">
        <f t="shared" si="77"/>
        <v>0</v>
      </c>
      <c r="H227">
        <f t="shared" si="78"/>
        <v>0</v>
      </c>
      <c r="I227">
        <f t="shared" si="79"/>
        <v>0</v>
      </c>
      <c r="L227" s="47">
        <v>40</v>
      </c>
      <c r="M227" s="41"/>
      <c r="N227" s="41"/>
      <c r="O227" s="41"/>
      <c r="P227" s="41"/>
      <c r="R227">
        <f t="shared" si="70"/>
        <v>0</v>
      </c>
      <c r="S227" t="e">
        <f t="shared" si="71"/>
        <v>#DIV/0!</v>
      </c>
      <c r="T227">
        <f t="shared" si="72"/>
        <v>0</v>
      </c>
      <c r="U227" s="5"/>
      <c r="V227">
        <f t="shared" si="73"/>
        <v>0</v>
      </c>
      <c r="W227" t="e">
        <f t="shared" si="74"/>
        <v>#DIV/0!</v>
      </c>
      <c r="X227" t="e">
        <f t="shared" si="75"/>
        <v>#DIV/0!</v>
      </c>
      <c r="Y227" t="e">
        <f t="shared" si="65"/>
        <v>#DIV/0!</v>
      </c>
    </row>
    <row r="228" spans="1:25" x14ac:dyDescent="0.2">
      <c r="A228">
        <v>41</v>
      </c>
      <c r="B228" s="41"/>
      <c r="C228" s="41"/>
      <c r="D228" s="41"/>
      <c r="E228" s="41"/>
      <c r="F228">
        <f t="shared" ref="F228:F277" si="80">PI()*((B228/2)*(B228/2))</f>
        <v>0</v>
      </c>
      <c r="G228">
        <f t="shared" ref="G228:G277" si="81">PI()*((C228/2)*(C228/2))</f>
        <v>0</v>
      </c>
      <c r="H228">
        <f t="shared" ref="H228:H277" si="82">(D228*100)*(F228+G228+(SQRT(F228*G228)))/3</f>
        <v>0</v>
      </c>
      <c r="I228">
        <f t="shared" ref="I228:I277" si="83">H228/1000000</f>
        <v>0</v>
      </c>
      <c r="L228" s="47">
        <v>41</v>
      </c>
      <c r="M228" s="41"/>
      <c r="N228" s="41"/>
      <c r="O228" s="41"/>
      <c r="P228" s="41"/>
      <c r="R228">
        <f t="shared" si="70"/>
        <v>0</v>
      </c>
      <c r="S228" t="e">
        <f t="shared" si="71"/>
        <v>#DIV/0!</v>
      </c>
      <c r="T228">
        <f t="shared" si="72"/>
        <v>0</v>
      </c>
      <c r="U228" s="5"/>
      <c r="V228">
        <f t="shared" si="73"/>
        <v>0</v>
      </c>
      <c r="W228" t="e">
        <f t="shared" si="74"/>
        <v>#DIV/0!</v>
      </c>
      <c r="X228" t="e">
        <f t="shared" si="75"/>
        <v>#DIV/0!</v>
      </c>
      <c r="Y228" t="e">
        <f t="shared" si="65"/>
        <v>#DIV/0!</v>
      </c>
    </row>
    <row r="229" spans="1:25" x14ac:dyDescent="0.2">
      <c r="A229">
        <v>42</v>
      </c>
      <c r="B229" s="41"/>
      <c r="C229" s="41"/>
      <c r="D229" s="41"/>
      <c r="E229" s="41"/>
      <c r="F229">
        <f t="shared" si="80"/>
        <v>0</v>
      </c>
      <c r="G229">
        <f t="shared" si="81"/>
        <v>0</v>
      </c>
      <c r="H229">
        <f t="shared" si="82"/>
        <v>0</v>
      </c>
      <c r="I229">
        <f t="shared" si="83"/>
        <v>0</v>
      </c>
      <c r="L229" s="47">
        <v>42</v>
      </c>
      <c r="M229" s="41"/>
      <c r="N229" s="41"/>
      <c r="O229" s="41"/>
      <c r="P229" s="41"/>
      <c r="R229">
        <f t="shared" si="70"/>
        <v>0</v>
      </c>
      <c r="S229" t="e">
        <f t="shared" si="71"/>
        <v>#DIV/0!</v>
      </c>
      <c r="T229">
        <f t="shared" si="72"/>
        <v>0</v>
      </c>
      <c r="U229" s="5"/>
      <c r="V229">
        <f t="shared" si="73"/>
        <v>0</v>
      </c>
      <c r="W229" t="e">
        <f t="shared" si="74"/>
        <v>#DIV/0!</v>
      </c>
      <c r="X229" t="e">
        <f t="shared" si="75"/>
        <v>#DIV/0!</v>
      </c>
      <c r="Y229" t="e">
        <f t="shared" si="65"/>
        <v>#DIV/0!</v>
      </c>
    </row>
    <row r="230" spans="1:25" x14ac:dyDescent="0.2">
      <c r="A230">
        <v>43</v>
      </c>
      <c r="B230" s="41"/>
      <c r="C230" s="41"/>
      <c r="D230" s="41"/>
      <c r="E230" s="41"/>
      <c r="F230">
        <f t="shared" si="80"/>
        <v>0</v>
      </c>
      <c r="G230">
        <f t="shared" si="81"/>
        <v>0</v>
      </c>
      <c r="H230">
        <f t="shared" si="82"/>
        <v>0</v>
      </c>
      <c r="I230">
        <f t="shared" si="83"/>
        <v>0</v>
      </c>
      <c r="L230" s="47">
        <v>43</v>
      </c>
      <c r="M230" s="41"/>
      <c r="N230" s="41"/>
      <c r="O230" s="41"/>
      <c r="P230" s="41"/>
      <c r="R230">
        <f t="shared" si="70"/>
        <v>0</v>
      </c>
      <c r="S230" t="e">
        <f t="shared" si="71"/>
        <v>#DIV/0!</v>
      </c>
      <c r="T230">
        <f t="shared" si="72"/>
        <v>0</v>
      </c>
      <c r="U230" s="5"/>
      <c r="V230">
        <f t="shared" si="73"/>
        <v>0</v>
      </c>
      <c r="W230" t="e">
        <f t="shared" si="74"/>
        <v>#DIV/0!</v>
      </c>
      <c r="X230" t="e">
        <f t="shared" si="75"/>
        <v>#DIV/0!</v>
      </c>
      <c r="Y230" t="e">
        <f t="shared" si="65"/>
        <v>#DIV/0!</v>
      </c>
    </row>
    <row r="231" spans="1:25" x14ac:dyDescent="0.2">
      <c r="A231">
        <v>44</v>
      </c>
      <c r="B231" s="41"/>
      <c r="C231" s="41"/>
      <c r="D231" s="41"/>
      <c r="E231" s="41"/>
      <c r="F231">
        <f t="shared" si="80"/>
        <v>0</v>
      </c>
      <c r="G231">
        <f t="shared" si="81"/>
        <v>0</v>
      </c>
      <c r="H231">
        <f t="shared" si="82"/>
        <v>0</v>
      </c>
      <c r="I231">
        <f t="shared" si="83"/>
        <v>0</v>
      </c>
      <c r="L231" s="47">
        <v>44</v>
      </c>
      <c r="M231" s="41"/>
      <c r="N231" s="41"/>
      <c r="O231" s="41"/>
      <c r="P231" s="41"/>
      <c r="R231">
        <f t="shared" si="70"/>
        <v>0</v>
      </c>
      <c r="S231" t="e">
        <f t="shared" si="71"/>
        <v>#DIV/0!</v>
      </c>
      <c r="T231">
        <f t="shared" si="72"/>
        <v>0</v>
      </c>
      <c r="U231" s="5"/>
      <c r="V231">
        <f t="shared" si="73"/>
        <v>0</v>
      </c>
      <c r="W231" t="e">
        <f t="shared" si="74"/>
        <v>#DIV/0!</v>
      </c>
      <c r="X231" t="e">
        <f t="shared" si="75"/>
        <v>#DIV/0!</v>
      </c>
      <c r="Y231" t="e">
        <f t="shared" si="65"/>
        <v>#DIV/0!</v>
      </c>
    </row>
    <row r="232" spans="1:25" x14ac:dyDescent="0.2">
      <c r="A232">
        <v>45</v>
      </c>
      <c r="B232" s="41"/>
      <c r="C232" s="41"/>
      <c r="D232" s="41"/>
      <c r="E232" s="41"/>
      <c r="F232">
        <f t="shared" si="80"/>
        <v>0</v>
      </c>
      <c r="G232">
        <f t="shared" si="81"/>
        <v>0</v>
      </c>
      <c r="H232">
        <f t="shared" si="82"/>
        <v>0</v>
      </c>
      <c r="I232">
        <f t="shared" si="83"/>
        <v>0</v>
      </c>
      <c r="L232" s="47">
        <v>45</v>
      </c>
      <c r="M232" s="41"/>
      <c r="N232" s="41"/>
      <c r="O232" s="41"/>
      <c r="P232" s="41"/>
      <c r="R232">
        <f t="shared" si="70"/>
        <v>0</v>
      </c>
      <c r="S232" t="e">
        <f t="shared" si="71"/>
        <v>#DIV/0!</v>
      </c>
      <c r="T232">
        <f t="shared" si="72"/>
        <v>0</v>
      </c>
      <c r="U232" s="5"/>
      <c r="V232">
        <f t="shared" si="73"/>
        <v>0</v>
      </c>
      <c r="W232" t="e">
        <f t="shared" si="74"/>
        <v>#DIV/0!</v>
      </c>
      <c r="X232" t="e">
        <f t="shared" si="75"/>
        <v>#DIV/0!</v>
      </c>
      <c r="Y232" t="e">
        <f t="shared" si="65"/>
        <v>#DIV/0!</v>
      </c>
    </row>
    <row r="233" spans="1:25" x14ac:dyDescent="0.2">
      <c r="A233">
        <v>46</v>
      </c>
      <c r="B233" s="41"/>
      <c r="C233" s="41"/>
      <c r="D233" s="41"/>
      <c r="E233" s="41"/>
      <c r="F233">
        <f t="shared" si="80"/>
        <v>0</v>
      </c>
      <c r="G233">
        <f t="shared" si="81"/>
        <v>0</v>
      </c>
      <c r="H233">
        <f t="shared" si="82"/>
        <v>0</v>
      </c>
      <c r="I233">
        <f t="shared" si="83"/>
        <v>0</v>
      </c>
      <c r="L233" s="47">
        <v>46</v>
      </c>
      <c r="M233" s="41"/>
      <c r="N233" s="41"/>
      <c r="O233" s="41"/>
      <c r="P233" s="41"/>
      <c r="R233">
        <f t="shared" si="70"/>
        <v>0</v>
      </c>
      <c r="S233" t="e">
        <f t="shared" si="71"/>
        <v>#DIV/0!</v>
      </c>
      <c r="T233">
        <f t="shared" si="72"/>
        <v>0</v>
      </c>
      <c r="U233" s="5"/>
      <c r="V233">
        <f t="shared" si="73"/>
        <v>0</v>
      </c>
      <c r="W233" t="e">
        <f t="shared" si="74"/>
        <v>#DIV/0!</v>
      </c>
      <c r="X233" t="e">
        <f t="shared" si="75"/>
        <v>#DIV/0!</v>
      </c>
      <c r="Y233" t="e">
        <f t="shared" si="65"/>
        <v>#DIV/0!</v>
      </c>
    </row>
    <row r="234" spans="1:25" x14ac:dyDescent="0.2">
      <c r="A234">
        <v>47</v>
      </c>
      <c r="B234" s="41"/>
      <c r="C234" s="41"/>
      <c r="D234" s="41"/>
      <c r="E234" s="41"/>
      <c r="F234">
        <f t="shared" si="80"/>
        <v>0</v>
      </c>
      <c r="G234">
        <f t="shared" si="81"/>
        <v>0</v>
      </c>
      <c r="H234">
        <f t="shared" si="82"/>
        <v>0</v>
      </c>
      <c r="I234">
        <f t="shared" si="83"/>
        <v>0</v>
      </c>
      <c r="L234" s="47">
        <v>47</v>
      </c>
      <c r="M234" s="41"/>
      <c r="N234" s="41"/>
      <c r="O234" s="41"/>
      <c r="P234" s="41"/>
      <c r="R234">
        <f t="shared" si="70"/>
        <v>0</v>
      </c>
      <c r="S234" t="e">
        <f t="shared" si="71"/>
        <v>#DIV/0!</v>
      </c>
      <c r="T234">
        <f t="shared" si="72"/>
        <v>0</v>
      </c>
      <c r="U234" s="5"/>
      <c r="V234">
        <f t="shared" si="73"/>
        <v>0</v>
      </c>
      <c r="W234" t="e">
        <f t="shared" si="74"/>
        <v>#DIV/0!</v>
      </c>
      <c r="X234" t="e">
        <f t="shared" si="75"/>
        <v>#DIV/0!</v>
      </c>
      <c r="Y234" t="e">
        <f t="shared" si="65"/>
        <v>#DIV/0!</v>
      </c>
    </row>
    <row r="235" spans="1:25" x14ac:dyDescent="0.2">
      <c r="A235">
        <v>48</v>
      </c>
      <c r="B235" s="41"/>
      <c r="C235" s="41"/>
      <c r="D235" s="41"/>
      <c r="E235" s="41"/>
      <c r="F235">
        <f t="shared" si="80"/>
        <v>0</v>
      </c>
      <c r="G235">
        <f t="shared" si="81"/>
        <v>0</v>
      </c>
      <c r="H235">
        <f t="shared" si="82"/>
        <v>0</v>
      </c>
      <c r="I235">
        <f t="shared" si="83"/>
        <v>0</v>
      </c>
      <c r="L235" s="47">
        <v>48</v>
      </c>
      <c r="M235" s="41"/>
      <c r="N235" s="41"/>
      <c r="O235" s="41"/>
      <c r="P235" s="41"/>
      <c r="R235">
        <f t="shared" si="70"/>
        <v>0</v>
      </c>
      <c r="S235" t="e">
        <f t="shared" si="71"/>
        <v>#DIV/0!</v>
      </c>
      <c r="T235">
        <f t="shared" si="72"/>
        <v>0</v>
      </c>
      <c r="U235" s="5"/>
      <c r="V235">
        <f t="shared" si="73"/>
        <v>0</v>
      </c>
      <c r="W235" t="e">
        <f t="shared" si="74"/>
        <v>#DIV/0!</v>
      </c>
      <c r="X235" t="e">
        <f t="shared" si="75"/>
        <v>#DIV/0!</v>
      </c>
      <c r="Y235" t="e">
        <f t="shared" si="65"/>
        <v>#DIV/0!</v>
      </c>
    </row>
    <row r="236" spans="1:25" x14ac:dyDescent="0.2">
      <c r="A236">
        <v>49</v>
      </c>
      <c r="B236" s="41"/>
      <c r="C236" s="41"/>
      <c r="D236" s="41"/>
      <c r="E236" s="41"/>
      <c r="F236">
        <f t="shared" si="80"/>
        <v>0</v>
      </c>
      <c r="G236">
        <f t="shared" si="81"/>
        <v>0</v>
      </c>
      <c r="H236">
        <f t="shared" si="82"/>
        <v>0</v>
      </c>
      <c r="I236">
        <f t="shared" si="83"/>
        <v>0</v>
      </c>
      <c r="L236" s="47">
        <v>49</v>
      </c>
      <c r="M236" s="41"/>
      <c r="N236" s="41"/>
      <c r="O236" s="41"/>
      <c r="P236" s="41"/>
      <c r="R236">
        <f t="shared" si="70"/>
        <v>0</v>
      </c>
      <c r="S236" t="e">
        <f t="shared" si="71"/>
        <v>#DIV/0!</v>
      </c>
      <c r="T236">
        <f t="shared" si="72"/>
        <v>0</v>
      </c>
      <c r="U236" s="5"/>
      <c r="V236">
        <f t="shared" si="73"/>
        <v>0</v>
      </c>
      <c r="W236" t="e">
        <f t="shared" si="74"/>
        <v>#DIV/0!</v>
      </c>
      <c r="X236" t="e">
        <f t="shared" si="75"/>
        <v>#DIV/0!</v>
      </c>
      <c r="Y236" t="e">
        <f t="shared" si="65"/>
        <v>#DIV/0!</v>
      </c>
    </row>
    <row r="237" spans="1:25" x14ac:dyDescent="0.2">
      <c r="A237">
        <v>50</v>
      </c>
      <c r="B237" s="41"/>
      <c r="C237" s="41"/>
      <c r="D237" s="41"/>
      <c r="E237" s="41"/>
      <c r="F237">
        <f t="shared" si="80"/>
        <v>0</v>
      </c>
      <c r="G237">
        <f t="shared" si="81"/>
        <v>0</v>
      </c>
      <c r="H237">
        <f t="shared" si="82"/>
        <v>0</v>
      </c>
      <c r="I237">
        <f t="shared" si="83"/>
        <v>0</v>
      </c>
      <c r="L237" s="47">
        <v>50</v>
      </c>
      <c r="M237" s="41"/>
      <c r="N237" s="41"/>
      <c r="O237" s="41"/>
      <c r="P237" s="41"/>
      <c r="R237">
        <f t="shared" si="70"/>
        <v>0</v>
      </c>
      <c r="S237" t="e">
        <f t="shared" si="71"/>
        <v>#DIV/0!</v>
      </c>
      <c r="T237">
        <f t="shared" si="72"/>
        <v>0</v>
      </c>
      <c r="U237" s="5"/>
      <c r="V237">
        <f t="shared" si="73"/>
        <v>0</v>
      </c>
      <c r="W237" t="e">
        <f t="shared" si="74"/>
        <v>#DIV/0!</v>
      </c>
      <c r="X237" t="e">
        <f t="shared" si="75"/>
        <v>#DIV/0!</v>
      </c>
      <c r="Y237" t="e">
        <f t="shared" si="65"/>
        <v>#DIV/0!</v>
      </c>
    </row>
    <row r="238" spans="1:25" x14ac:dyDescent="0.2">
      <c r="A238">
        <v>51</v>
      </c>
      <c r="B238" s="41"/>
      <c r="C238" s="41"/>
      <c r="D238" s="41"/>
      <c r="E238" s="41"/>
      <c r="F238">
        <f t="shared" si="80"/>
        <v>0</v>
      </c>
      <c r="G238">
        <f t="shared" si="81"/>
        <v>0</v>
      </c>
      <c r="H238">
        <f t="shared" si="82"/>
        <v>0</v>
      </c>
      <c r="I238">
        <f t="shared" si="83"/>
        <v>0</v>
      </c>
      <c r="L238" s="47">
        <v>51</v>
      </c>
      <c r="M238" s="41"/>
      <c r="N238" s="41"/>
      <c r="O238" s="41"/>
      <c r="P238" s="41"/>
      <c r="R238">
        <f t="shared" si="70"/>
        <v>0</v>
      </c>
      <c r="S238" t="e">
        <f t="shared" si="71"/>
        <v>#DIV/0!</v>
      </c>
      <c r="T238">
        <f t="shared" si="72"/>
        <v>0</v>
      </c>
      <c r="U238" s="5"/>
      <c r="V238">
        <f t="shared" si="73"/>
        <v>0</v>
      </c>
      <c r="W238" t="e">
        <f t="shared" si="74"/>
        <v>#DIV/0!</v>
      </c>
      <c r="X238" t="e">
        <f t="shared" si="75"/>
        <v>#DIV/0!</v>
      </c>
      <c r="Y238" t="e">
        <f t="shared" si="65"/>
        <v>#DIV/0!</v>
      </c>
    </row>
    <row r="239" spans="1:25" x14ac:dyDescent="0.2">
      <c r="A239">
        <v>52</v>
      </c>
      <c r="B239" s="41"/>
      <c r="C239" s="41"/>
      <c r="D239" s="41"/>
      <c r="E239" s="41"/>
      <c r="F239">
        <f t="shared" si="80"/>
        <v>0</v>
      </c>
      <c r="G239">
        <f t="shared" si="81"/>
        <v>0</v>
      </c>
      <c r="H239">
        <f t="shared" si="82"/>
        <v>0</v>
      </c>
      <c r="I239">
        <f t="shared" si="83"/>
        <v>0</v>
      </c>
      <c r="L239" s="47">
        <v>52</v>
      </c>
      <c r="M239" s="41"/>
      <c r="N239" s="41"/>
      <c r="O239" s="41"/>
      <c r="P239" s="41"/>
      <c r="R239">
        <f t="shared" si="70"/>
        <v>0</v>
      </c>
      <c r="S239" t="e">
        <f t="shared" si="71"/>
        <v>#DIV/0!</v>
      </c>
      <c r="T239">
        <f t="shared" si="72"/>
        <v>0</v>
      </c>
      <c r="U239" s="5"/>
      <c r="V239">
        <f t="shared" si="73"/>
        <v>0</v>
      </c>
      <c r="W239" t="e">
        <f t="shared" si="74"/>
        <v>#DIV/0!</v>
      </c>
      <c r="X239" t="e">
        <f t="shared" si="75"/>
        <v>#DIV/0!</v>
      </c>
      <c r="Y239" t="e">
        <f t="shared" si="65"/>
        <v>#DIV/0!</v>
      </c>
    </row>
    <row r="240" spans="1:25" x14ac:dyDescent="0.2">
      <c r="A240">
        <v>53</v>
      </c>
      <c r="B240" s="41"/>
      <c r="C240" s="41"/>
      <c r="D240" s="41"/>
      <c r="E240" s="41"/>
      <c r="F240">
        <f t="shared" si="80"/>
        <v>0</v>
      </c>
      <c r="G240">
        <f t="shared" si="81"/>
        <v>0</v>
      </c>
      <c r="H240">
        <f t="shared" si="82"/>
        <v>0</v>
      </c>
      <c r="I240">
        <f t="shared" si="83"/>
        <v>0</v>
      </c>
      <c r="L240" s="47">
        <v>53</v>
      </c>
      <c r="M240" s="41"/>
      <c r="N240" s="41"/>
      <c r="O240" s="41"/>
      <c r="P240" s="41"/>
      <c r="R240">
        <f t="shared" si="70"/>
        <v>0</v>
      </c>
      <c r="S240" t="e">
        <f t="shared" si="71"/>
        <v>#DIV/0!</v>
      </c>
      <c r="T240">
        <f t="shared" si="72"/>
        <v>0</v>
      </c>
      <c r="U240" s="5"/>
      <c r="V240">
        <f t="shared" si="73"/>
        <v>0</v>
      </c>
      <c r="W240" t="e">
        <f t="shared" si="74"/>
        <v>#DIV/0!</v>
      </c>
      <c r="X240" t="e">
        <f t="shared" si="75"/>
        <v>#DIV/0!</v>
      </c>
      <c r="Y240" t="e">
        <f t="shared" si="65"/>
        <v>#DIV/0!</v>
      </c>
    </row>
    <row r="241" spans="1:25" x14ac:dyDescent="0.2">
      <c r="A241">
        <v>54</v>
      </c>
      <c r="B241" s="41"/>
      <c r="C241" s="41"/>
      <c r="D241" s="41"/>
      <c r="E241" s="41"/>
      <c r="F241">
        <f t="shared" si="80"/>
        <v>0</v>
      </c>
      <c r="G241">
        <f t="shared" si="81"/>
        <v>0</v>
      </c>
      <c r="H241">
        <f t="shared" si="82"/>
        <v>0</v>
      </c>
      <c r="I241">
        <f t="shared" si="83"/>
        <v>0</v>
      </c>
      <c r="L241" s="47">
        <v>54</v>
      </c>
      <c r="M241" s="41"/>
      <c r="N241" s="41"/>
      <c r="O241" s="41"/>
      <c r="P241" s="41"/>
      <c r="R241">
        <f t="shared" si="70"/>
        <v>0</v>
      </c>
      <c r="S241" t="e">
        <f t="shared" si="71"/>
        <v>#DIV/0!</v>
      </c>
      <c r="T241">
        <f t="shared" si="72"/>
        <v>0</v>
      </c>
      <c r="U241" s="5"/>
      <c r="V241">
        <f t="shared" si="73"/>
        <v>0</v>
      </c>
      <c r="W241" t="e">
        <f t="shared" si="74"/>
        <v>#DIV/0!</v>
      </c>
      <c r="X241" t="e">
        <f t="shared" si="75"/>
        <v>#DIV/0!</v>
      </c>
      <c r="Y241" t="e">
        <f t="shared" si="65"/>
        <v>#DIV/0!</v>
      </c>
    </row>
    <row r="242" spans="1:25" x14ac:dyDescent="0.2">
      <c r="A242">
        <v>55</v>
      </c>
      <c r="B242" s="41"/>
      <c r="C242" s="41"/>
      <c r="D242" s="41"/>
      <c r="E242" s="41"/>
      <c r="F242">
        <f t="shared" si="80"/>
        <v>0</v>
      </c>
      <c r="G242">
        <f t="shared" si="81"/>
        <v>0</v>
      </c>
      <c r="H242">
        <f t="shared" si="82"/>
        <v>0</v>
      </c>
      <c r="I242">
        <f t="shared" si="83"/>
        <v>0</v>
      </c>
      <c r="L242" s="47">
        <v>55</v>
      </c>
      <c r="M242" s="41"/>
      <c r="N242" s="41"/>
      <c r="O242" s="41"/>
      <c r="P242" s="41"/>
      <c r="R242">
        <f t="shared" si="70"/>
        <v>0</v>
      </c>
      <c r="S242" t="e">
        <f t="shared" si="71"/>
        <v>#DIV/0!</v>
      </c>
      <c r="T242">
        <f t="shared" si="72"/>
        <v>0</v>
      </c>
      <c r="U242" s="5"/>
      <c r="V242">
        <f t="shared" si="73"/>
        <v>0</v>
      </c>
      <c r="W242" t="e">
        <f t="shared" si="74"/>
        <v>#DIV/0!</v>
      </c>
      <c r="X242" t="e">
        <f t="shared" si="75"/>
        <v>#DIV/0!</v>
      </c>
      <c r="Y242" t="e">
        <f t="shared" si="65"/>
        <v>#DIV/0!</v>
      </c>
    </row>
    <row r="243" spans="1:25" x14ac:dyDescent="0.2">
      <c r="A243">
        <v>56</v>
      </c>
      <c r="B243" s="41"/>
      <c r="C243" s="41"/>
      <c r="D243" s="41"/>
      <c r="E243" s="41"/>
      <c r="F243">
        <f t="shared" si="80"/>
        <v>0</v>
      </c>
      <c r="G243">
        <f t="shared" si="81"/>
        <v>0</v>
      </c>
      <c r="H243">
        <f t="shared" si="82"/>
        <v>0</v>
      </c>
      <c r="I243">
        <f t="shared" si="83"/>
        <v>0</v>
      </c>
      <c r="L243" s="47">
        <v>56</v>
      </c>
      <c r="M243" s="41"/>
      <c r="N243" s="41"/>
      <c r="O243" s="41"/>
      <c r="P243" s="41"/>
      <c r="R243">
        <f t="shared" si="70"/>
        <v>0</v>
      </c>
      <c r="S243" t="e">
        <f t="shared" si="71"/>
        <v>#DIV/0!</v>
      </c>
      <c r="T243">
        <f t="shared" si="72"/>
        <v>0</v>
      </c>
      <c r="U243" s="5"/>
      <c r="V243">
        <f t="shared" si="73"/>
        <v>0</v>
      </c>
      <c r="W243" t="e">
        <f t="shared" si="74"/>
        <v>#DIV/0!</v>
      </c>
      <c r="X243" t="e">
        <f t="shared" si="75"/>
        <v>#DIV/0!</v>
      </c>
      <c r="Y243" t="e">
        <f t="shared" si="65"/>
        <v>#DIV/0!</v>
      </c>
    </row>
    <row r="244" spans="1:25" x14ac:dyDescent="0.2">
      <c r="A244">
        <v>57</v>
      </c>
      <c r="B244" s="41"/>
      <c r="C244" s="41"/>
      <c r="D244" s="41"/>
      <c r="E244" s="41"/>
      <c r="F244">
        <f t="shared" si="80"/>
        <v>0</v>
      </c>
      <c r="G244">
        <f t="shared" si="81"/>
        <v>0</v>
      </c>
      <c r="H244">
        <f t="shared" si="82"/>
        <v>0</v>
      </c>
      <c r="I244">
        <f t="shared" si="83"/>
        <v>0</v>
      </c>
      <c r="L244" s="47">
        <v>57</v>
      </c>
      <c r="M244" s="41"/>
      <c r="N244" s="41"/>
      <c r="O244" s="41"/>
      <c r="P244" s="41"/>
      <c r="R244">
        <f t="shared" si="70"/>
        <v>0</v>
      </c>
      <c r="S244" t="e">
        <f t="shared" si="71"/>
        <v>#DIV/0!</v>
      </c>
      <c r="T244">
        <f t="shared" si="72"/>
        <v>0</v>
      </c>
      <c r="U244" s="5"/>
      <c r="V244">
        <f t="shared" si="73"/>
        <v>0</v>
      </c>
      <c r="W244" t="e">
        <f t="shared" si="74"/>
        <v>#DIV/0!</v>
      </c>
      <c r="X244" t="e">
        <f t="shared" si="75"/>
        <v>#DIV/0!</v>
      </c>
      <c r="Y244" t="e">
        <f t="shared" si="65"/>
        <v>#DIV/0!</v>
      </c>
    </row>
    <row r="245" spans="1:25" x14ac:dyDescent="0.2">
      <c r="A245">
        <v>58</v>
      </c>
      <c r="B245" s="41"/>
      <c r="C245" s="41"/>
      <c r="D245" s="41"/>
      <c r="E245" s="41"/>
      <c r="F245">
        <f t="shared" si="80"/>
        <v>0</v>
      </c>
      <c r="G245">
        <f t="shared" si="81"/>
        <v>0</v>
      </c>
      <c r="H245">
        <f t="shared" si="82"/>
        <v>0</v>
      </c>
      <c r="I245">
        <f t="shared" si="83"/>
        <v>0</v>
      </c>
      <c r="L245" s="47">
        <v>58</v>
      </c>
      <c r="M245" s="41"/>
      <c r="N245" s="41"/>
      <c r="O245" s="41"/>
      <c r="P245" s="41"/>
      <c r="R245">
        <f t="shared" si="70"/>
        <v>0</v>
      </c>
      <c r="S245" t="e">
        <f t="shared" si="71"/>
        <v>#DIV/0!</v>
      </c>
      <c r="T245">
        <f t="shared" si="72"/>
        <v>0</v>
      </c>
      <c r="U245" s="5"/>
      <c r="V245">
        <f t="shared" si="73"/>
        <v>0</v>
      </c>
      <c r="W245" t="e">
        <f t="shared" si="74"/>
        <v>#DIV/0!</v>
      </c>
      <c r="X245" t="e">
        <f t="shared" si="75"/>
        <v>#DIV/0!</v>
      </c>
      <c r="Y245" t="e">
        <f t="shared" si="65"/>
        <v>#DIV/0!</v>
      </c>
    </row>
    <row r="246" spans="1:25" x14ac:dyDescent="0.2">
      <c r="A246">
        <v>59</v>
      </c>
      <c r="B246" s="41"/>
      <c r="C246" s="41"/>
      <c r="D246" s="41"/>
      <c r="E246" s="41"/>
      <c r="F246">
        <f t="shared" si="80"/>
        <v>0</v>
      </c>
      <c r="G246">
        <f t="shared" si="81"/>
        <v>0</v>
      </c>
      <c r="H246">
        <f t="shared" si="82"/>
        <v>0</v>
      </c>
      <c r="I246">
        <f t="shared" si="83"/>
        <v>0</v>
      </c>
      <c r="L246" s="47">
        <v>59</v>
      </c>
      <c r="M246" s="41"/>
      <c r="N246" s="41"/>
      <c r="O246" s="41"/>
      <c r="P246" s="41"/>
      <c r="R246">
        <f t="shared" si="70"/>
        <v>0</v>
      </c>
      <c r="S246" t="e">
        <f t="shared" si="71"/>
        <v>#DIV/0!</v>
      </c>
      <c r="T246">
        <f t="shared" si="72"/>
        <v>0</v>
      </c>
      <c r="U246" s="5"/>
      <c r="V246">
        <f t="shared" si="73"/>
        <v>0</v>
      </c>
      <c r="W246" t="e">
        <f t="shared" si="74"/>
        <v>#DIV/0!</v>
      </c>
      <c r="X246" t="e">
        <f t="shared" si="75"/>
        <v>#DIV/0!</v>
      </c>
      <c r="Y246" t="e">
        <f t="shared" si="65"/>
        <v>#DIV/0!</v>
      </c>
    </row>
    <row r="247" spans="1:25" x14ac:dyDescent="0.2">
      <c r="A247">
        <v>60</v>
      </c>
      <c r="B247" s="41"/>
      <c r="C247" s="41"/>
      <c r="D247" s="41"/>
      <c r="E247" s="41"/>
      <c r="F247">
        <f t="shared" si="80"/>
        <v>0</v>
      </c>
      <c r="G247">
        <f t="shared" si="81"/>
        <v>0</v>
      </c>
      <c r="H247">
        <f t="shared" si="82"/>
        <v>0</v>
      </c>
      <c r="I247">
        <f t="shared" si="83"/>
        <v>0</v>
      </c>
      <c r="L247" s="47">
        <v>60</v>
      </c>
      <c r="M247" s="41"/>
      <c r="N247" s="41"/>
      <c r="O247" s="41"/>
      <c r="P247" s="41"/>
      <c r="R247">
        <f t="shared" si="70"/>
        <v>0</v>
      </c>
      <c r="S247" t="e">
        <f t="shared" si="71"/>
        <v>#DIV/0!</v>
      </c>
      <c r="T247">
        <f t="shared" si="72"/>
        <v>0</v>
      </c>
      <c r="U247" s="5"/>
      <c r="V247">
        <f t="shared" si="73"/>
        <v>0</v>
      </c>
      <c r="W247" t="e">
        <f t="shared" si="74"/>
        <v>#DIV/0!</v>
      </c>
      <c r="X247" t="e">
        <f t="shared" si="75"/>
        <v>#DIV/0!</v>
      </c>
      <c r="Y247" t="e">
        <f t="shared" si="65"/>
        <v>#DIV/0!</v>
      </c>
    </row>
    <row r="248" spans="1:25" x14ac:dyDescent="0.2">
      <c r="A248">
        <v>61</v>
      </c>
      <c r="B248" s="41"/>
      <c r="C248" s="41"/>
      <c r="D248" s="41"/>
      <c r="E248" s="41"/>
      <c r="F248">
        <f t="shared" si="80"/>
        <v>0</v>
      </c>
      <c r="G248">
        <f t="shared" si="81"/>
        <v>0</v>
      </c>
      <c r="H248">
        <f t="shared" si="82"/>
        <v>0</v>
      </c>
      <c r="I248">
        <f t="shared" si="83"/>
        <v>0</v>
      </c>
      <c r="L248" s="47">
        <v>61</v>
      </c>
      <c r="M248" s="41"/>
      <c r="N248" s="41"/>
      <c r="O248" s="41"/>
      <c r="P248" s="41"/>
      <c r="R248">
        <f t="shared" si="70"/>
        <v>0</v>
      </c>
      <c r="S248" t="e">
        <f t="shared" si="71"/>
        <v>#DIV/0!</v>
      </c>
      <c r="T248">
        <f t="shared" si="72"/>
        <v>0</v>
      </c>
      <c r="U248" s="5"/>
      <c r="V248">
        <f t="shared" si="73"/>
        <v>0</v>
      </c>
      <c r="W248" t="e">
        <f t="shared" si="74"/>
        <v>#DIV/0!</v>
      </c>
      <c r="X248" t="e">
        <f t="shared" si="75"/>
        <v>#DIV/0!</v>
      </c>
      <c r="Y248" t="e">
        <f t="shared" si="65"/>
        <v>#DIV/0!</v>
      </c>
    </row>
    <row r="249" spans="1:25" x14ac:dyDescent="0.2">
      <c r="A249">
        <v>62</v>
      </c>
      <c r="B249" s="41"/>
      <c r="C249" s="41"/>
      <c r="D249" s="41"/>
      <c r="E249" s="41"/>
      <c r="F249">
        <f t="shared" si="80"/>
        <v>0</v>
      </c>
      <c r="G249">
        <f t="shared" si="81"/>
        <v>0</v>
      </c>
      <c r="H249">
        <f t="shared" si="82"/>
        <v>0</v>
      </c>
      <c r="I249">
        <f t="shared" si="83"/>
        <v>0</v>
      </c>
      <c r="L249" s="47">
        <v>62</v>
      </c>
      <c r="M249" s="41"/>
      <c r="N249" s="41"/>
      <c r="O249" s="41"/>
      <c r="P249" s="41"/>
      <c r="R249">
        <f t="shared" si="70"/>
        <v>0</v>
      </c>
      <c r="S249" t="e">
        <f t="shared" si="71"/>
        <v>#DIV/0!</v>
      </c>
      <c r="T249">
        <f t="shared" si="72"/>
        <v>0</v>
      </c>
      <c r="U249" s="5"/>
      <c r="V249">
        <f t="shared" si="73"/>
        <v>0</v>
      </c>
      <c r="W249" t="e">
        <f t="shared" si="74"/>
        <v>#DIV/0!</v>
      </c>
      <c r="X249" t="e">
        <f t="shared" si="75"/>
        <v>#DIV/0!</v>
      </c>
      <c r="Y249" t="e">
        <f t="shared" si="65"/>
        <v>#DIV/0!</v>
      </c>
    </row>
    <row r="250" spans="1:25" x14ac:dyDescent="0.2">
      <c r="A250">
        <v>63</v>
      </c>
      <c r="B250" s="41"/>
      <c r="C250" s="41"/>
      <c r="D250" s="41"/>
      <c r="E250" s="41"/>
      <c r="F250">
        <f t="shared" si="80"/>
        <v>0</v>
      </c>
      <c r="G250">
        <f t="shared" si="81"/>
        <v>0</v>
      </c>
      <c r="H250">
        <f t="shared" si="82"/>
        <v>0</v>
      </c>
      <c r="I250">
        <f t="shared" si="83"/>
        <v>0</v>
      </c>
      <c r="L250" s="47">
        <v>63</v>
      </c>
      <c r="M250" s="41"/>
      <c r="N250" s="41"/>
      <c r="O250" s="41"/>
      <c r="P250" s="41"/>
      <c r="R250">
        <f t="shared" si="70"/>
        <v>0</v>
      </c>
      <c r="S250" t="e">
        <f t="shared" si="71"/>
        <v>#DIV/0!</v>
      </c>
      <c r="T250">
        <f t="shared" si="72"/>
        <v>0</v>
      </c>
      <c r="U250" s="5"/>
      <c r="V250">
        <f t="shared" si="73"/>
        <v>0</v>
      </c>
      <c r="W250" t="e">
        <f t="shared" si="74"/>
        <v>#DIV/0!</v>
      </c>
      <c r="X250" t="e">
        <f t="shared" si="75"/>
        <v>#DIV/0!</v>
      </c>
      <c r="Y250" t="e">
        <f t="shared" si="65"/>
        <v>#DIV/0!</v>
      </c>
    </row>
    <row r="251" spans="1:25" x14ac:dyDescent="0.2">
      <c r="A251">
        <v>64</v>
      </c>
      <c r="B251" s="41"/>
      <c r="C251" s="41"/>
      <c r="D251" s="41"/>
      <c r="E251" s="41"/>
      <c r="F251">
        <f t="shared" si="80"/>
        <v>0</v>
      </c>
      <c r="G251">
        <f t="shared" si="81"/>
        <v>0</v>
      </c>
      <c r="H251">
        <f t="shared" si="82"/>
        <v>0</v>
      </c>
      <c r="I251">
        <f t="shared" si="83"/>
        <v>0</v>
      </c>
      <c r="L251" s="47">
        <v>64</v>
      </c>
      <c r="M251" s="41"/>
      <c r="N251" s="41"/>
      <c r="O251" s="41"/>
      <c r="P251" s="41"/>
      <c r="R251">
        <f t="shared" si="70"/>
        <v>0</v>
      </c>
      <c r="S251" t="e">
        <f t="shared" si="71"/>
        <v>#DIV/0!</v>
      </c>
      <c r="T251">
        <f t="shared" si="72"/>
        <v>0</v>
      </c>
      <c r="U251" s="5"/>
      <c r="V251">
        <f t="shared" si="73"/>
        <v>0</v>
      </c>
      <c r="W251" t="e">
        <f t="shared" si="74"/>
        <v>#DIV/0!</v>
      </c>
      <c r="X251" t="e">
        <f t="shared" si="75"/>
        <v>#DIV/0!</v>
      </c>
      <c r="Y251" t="e">
        <f t="shared" si="65"/>
        <v>#DIV/0!</v>
      </c>
    </row>
    <row r="252" spans="1:25" x14ac:dyDescent="0.2">
      <c r="A252">
        <v>65</v>
      </c>
      <c r="B252" s="41"/>
      <c r="C252" s="41"/>
      <c r="D252" s="41"/>
      <c r="E252" s="41"/>
      <c r="F252">
        <f t="shared" si="80"/>
        <v>0</v>
      </c>
      <c r="G252">
        <f t="shared" si="81"/>
        <v>0</v>
      </c>
      <c r="H252">
        <f t="shared" si="82"/>
        <v>0</v>
      </c>
      <c r="I252">
        <f t="shared" si="83"/>
        <v>0</v>
      </c>
      <c r="L252" s="47">
        <v>65</v>
      </c>
      <c r="M252" s="41"/>
      <c r="N252" s="41"/>
      <c r="O252" s="41"/>
      <c r="P252" s="41"/>
      <c r="R252">
        <f t="shared" si="70"/>
        <v>0</v>
      </c>
      <c r="S252" t="e">
        <f t="shared" si="71"/>
        <v>#DIV/0!</v>
      </c>
      <c r="T252">
        <f t="shared" si="72"/>
        <v>0</v>
      </c>
      <c r="U252" s="5"/>
      <c r="V252">
        <f t="shared" si="73"/>
        <v>0</v>
      </c>
      <c r="W252" t="e">
        <f t="shared" si="74"/>
        <v>#DIV/0!</v>
      </c>
      <c r="X252" t="e">
        <f t="shared" si="75"/>
        <v>#DIV/0!</v>
      </c>
      <c r="Y252" t="e">
        <f t="shared" ref="Y252:Y277" si="84">X252/1000000</f>
        <v>#DIV/0!</v>
      </c>
    </row>
    <row r="253" spans="1:25" x14ac:dyDescent="0.2">
      <c r="A253">
        <v>66</v>
      </c>
      <c r="B253" s="41"/>
      <c r="C253" s="41"/>
      <c r="D253" s="41"/>
      <c r="E253" s="41"/>
      <c r="F253">
        <f t="shared" si="80"/>
        <v>0</v>
      </c>
      <c r="G253">
        <f t="shared" si="81"/>
        <v>0</v>
      </c>
      <c r="H253">
        <f t="shared" si="82"/>
        <v>0</v>
      </c>
      <c r="I253">
        <f t="shared" si="83"/>
        <v>0</v>
      </c>
      <c r="L253" s="47">
        <v>66</v>
      </c>
      <c r="M253" s="41"/>
      <c r="N253" s="41"/>
      <c r="O253" s="41"/>
      <c r="P253" s="41"/>
      <c r="R253">
        <f t="shared" ref="R253:R277" si="85">M253</f>
        <v>0</v>
      </c>
      <c r="S253" t="e">
        <f t="shared" ref="S253:S277" si="86">IF(P253="p",1,(1-(N253/R$183))*R253+1)</f>
        <v>#DIV/0!</v>
      </c>
      <c r="T253">
        <f t="shared" ref="T253:T277" si="87">N253</f>
        <v>0</v>
      </c>
      <c r="U253" s="5"/>
      <c r="V253">
        <f t="shared" ref="V253:V277" si="88">PI()*((R253/2)*(R253/2))</f>
        <v>0</v>
      </c>
      <c r="W253" t="e">
        <f t="shared" ref="W253:W277" si="89">PI()*((S253/2)*(S253/2))</f>
        <v>#DIV/0!</v>
      </c>
      <c r="X253" t="e">
        <f t="shared" ref="X253:X277" si="90">(T253*100)*(V253+W253+(SQRT(V253*W253)))/3</f>
        <v>#DIV/0!</v>
      </c>
      <c r="Y253" t="e">
        <f t="shared" si="84"/>
        <v>#DIV/0!</v>
      </c>
    </row>
    <row r="254" spans="1:25" x14ac:dyDescent="0.2">
      <c r="A254">
        <v>67</v>
      </c>
      <c r="B254" s="41"/>
      <c r="C254" s="41"/>
      <c r="D254" s="41"/>
      <c r="E254" s="41"/>
      <c r="F254">
        <f t="shared" si="80"/>
        <v>0</v>
      </c>
      <c r="G254">
        <f t="shared" si="81"/>
        <v>0</v>
      </c>
      <c r="H254">
        <f t="shared" si="82"/>
        <v>0</v>
      </c>
      <c r="I254">
        <f t="shared" si="83"/>
        <v>0</v>
      </c>
      <c r="L254" s="47">
        <v>67</v>
      </c>
      <c r="M254" s="41"/>
      <c r="N254" s="41"/>
      <c r="O254" s="41"/>
      <c r="P254" s="41"/>
      <c r="R254">
        <f t="shared" si="85"/>
        <v>0</v>
      </c>
      <c r="S254" t="e">
        <f t="shared" si="86"/>
        <v>#DIV/0!</v>
      </c>
      <c r="T254">
        <f t="shared" si="87"/>
        <v>0</v>
      </c>
      <c r="U254" s="5"/>
      <c r="V254">
        <f t="shared" si="88"/>
        <v>0</v>
      </c>
      <c r="W254" t="e">
        <f t="shared" si="89"/>
        <v>#DIV/0!</v>
      </c>
      <c r="X254" t="e">
        <f t="shared" si="90"/>
        <v>#DIV/0!</v>
      </c>
      <c r="Y254" t="e">
        <f t="shared" si="84"/>
        <v>#DIV/0!</v>
      </c>
    </row>
    <row r="255" spans="1:25" x14ac:dyDescent="0.2">
      <c r="A255">
        <v>68</v>
      </c>
      <c r="B255" s="41"/>
      <c r="C255" s="41"/>
      <c r="D255" s="41"/>
      <c r="E255" s="41"/>
      <c r="F255">
        <f t="shared" si="80"/>
        <v>0</v>
      </c>
      <c r="G255">
        <f t="shared" si="81"/>
        <v>0</v>
      </c>
      <c r="H255">
        <f t="shared" si="82"/>
        <v>0</v>
      </c>
      <c r="I255">
        <f t="shared" si="83"/>
        <v>0</v>
      </c>
      <c r="L255" s="47">
        <v>68</v>
      </c>
      <c r="M255" s="41"/>
      <c r="N255" s="41"/>
      <c r="O255" s="41"/>
      <c r="P255" s="41"/>
      <c r="R255">
        <f t="shared" si="85"/>
        <v>0</v>
      </c>
      <c r="S255" t="e">
        <f t="shared" si="86"/>
        <v>#DIV/0!</v>
      </c>
      <c r="T255">
        <f t="shared" si="87"/>
        <v>0</v>
      </c>
      <c r="U255" s="5"/>
      <c r="V255">
        <f t="shared" si="88"/>
        <v>0</v>
      </c>
      <c r="W255" t="e">
        <f t="shared" si="89"/>
        <v>#DIV/0!</v>
      </c>
      <c r="X255" t="e">
        <f t="shared" si="90"/>
        <v>#DIV/0!</v>
      </c>
      <c r="Y255" t="e">
        <f t="shared" si="84"/>
        <v>#DIV/0!</v>
      </c>
    </row>
    <row r="256" spans="1:25" x14ac:dyDescent="0.2">
      <c r="A256">
        <v>69</v>
      </c>
      <c r="B256" s="41"/>
      <c r="C256" s="41"/>
      <c r="D256" s="41"/>
      <c r="E256" s="41"/>
      <c r="F256">
        <f t="shared" si="80"/>
        <v>0</v>
      </c>
      <c r="G256">
        <f t="shared" si="81"/>
        <v>0</v>
      </c>
      <c r="H256">
        <f t="shared" si="82"/>
        <v>0</v>
      </c>
      <c r="I256">
        <f t="shared" si="83"/>
        <v>0</v>
      </c>
      <c r="L256" s="47">
        <v>69</v>
      </c>
      <c r="M256" s="41"/>
      <c r="N256" s="41"/>
      <c r="O256" s="41"/>
      <c r="P256" s="41"/>
      <c r="R256">
        <f t="shared" si="85"/>
        <v>0</v>
      </c>
      <c r="S256" t="e">
        <f t="shared" si="86"/>
        <v>#DIV/0!</v>
      </c>
      <c r="T256">
        <f t="shared" si="87"/>
        <v>0</v>
      </c>
      <c r="U256" s="5"/>
      <c r="V256">
        <f t="shared" si="88"/>
        <v>0</v>
      </c>
      <c r="W256" t="e">
        <f t="shared" si="89"/>
        <v>#DIV/0!</v>
      </c>
      <c r="X256" t="e">
        <f t="shared" si="90"/>
        <v>#DIV/0!</v>
      </c>
      <c r="Y256" t="e">
        <f t="shared" si="84"/>
        <v>#DIV/0!</v>
      </c>
    </row>
    <row r="257" spans="1:25" x14ac:dyDescent="0.2">
      <c r="A257">
        <v>70</v>
      </c>
      <c r="B257" s="41"/>
      <c r="C257" s="41"/>
      <c r="D257" s="41"/>
      <c r="E257" s="41"/>
      <c r="F257">
        <f t="shared" si="80"/>
        <v>0</v>
      </c>
      <c r="G257">
        <f t="shared" si="81"/>
        <v>0</v>
      </c>
      <c r="H257">
        <f t="shared" si="82"/>
        <v>0</v>
      </c>
      <c r="I257">
        <f t="shared" si="83"/>
        <v>0</v>
      </c>
      <c r="L257" s="47">
        <v>70</v>
      </c>
      <c r="M257" s="41"/>
      <c r="N257" s="41"/>
      <c r="O257" s="41"/>
      <c r="P257" s="41"/>
      <c r="R257">
        <f t="shared" si="85"/>
        <v>0</v>
      </c>
      <c r="S257" t="e">
        <f t="shared" si="86"/>
        <v>#DIV/0!</v>
      </c>
      <c r="T257">
        <f t="shared" si="87"/>
        <v>0</v>
      </c>
      <c r="U257" s="5"/>
      <c r="V257">
        <f t="shared" si="88"/>
        <v>0</v>
      </c>
      <c r="W257" t="e">
        <f t="shared" si="89"/>
        <v>#DIV/0!</v>
      </c>
      <c r="X257" t="e">
        <f t="shared" si="90"/>
        <v>#DIV/0!</v>
      </c>
      <c r="Y257" t="e">
        <f t="shared" si="84"/>
        <v>#DIV/0!</v>
      </c>
    </row>
    <row r="258" spans="1:25" x14ac:dyDescent="0.2">
      <c r="A258">
        <v>71</v>
      </c>
      <c r="B258" s="41"/>
      <c r="C258" s="41"/>
      <c r="D258" s="41"/>
      <c r="E258" s="41"/>
      <c r="F258">
        <f t="shared" si="80"/>
        <v>0</v>
      </c>
      <c r="G258">
        <f t="shared" si="81"/>
        <v>0</v>
      </c>
      <c r="H258">
        <f t="shared" si="82"/>
        <v>0</v>
      </c>
      <c r="I258">
        <f t="shared" si="83"/>
        <v>0</v>
      </c>
      <c r="L258" s="47">
        <v>71</v>
      </c>
      <c r="M258" s="41"/>
      <c r="N258" s="41"/>
      <c r="O258" s="41"/>
      <c r="P258" s="41"/>
      <c r="R258">
        <f t="shared" si="85"/>
        <v>0</v>
      </c>
      <c r="S258" t="e">
        <f t="shared" si="86"/>
        <v>#DIV/0!</v>
      </c>
      <c r="T258">
        <f t="shared" si="87"/>
        <v>0</v>
      </c>
      <c r="U258" s="5"/>
      <c r="V258">
        <f t="shared" si="88"/>
        <v>0</v>
      </c>
      <c r="W258" t="e">
        <f t="shared" si="89"/>
        <v>#DIV/0!</v>
      </c>
      <c r="X258" t="e">
        <f t="shared" si="90"/>
        <v>#DIV/0!</v>
      </c>
      <c r="Y258" t="e">
        <f t="shared" si="84"/>
        <v>#DIV/0!</v>
      </c>
    </row>
    <row r="259" spans="1:25" x14ac:dyDescent="0.2">
      <c r="A259">
        <v>72</v>
      </c>
      <c r="B259" s="41"/>
      <c r="C259" s="41"/>
      <c r="D259" s="41"/>
      <c r="E259" s="41"/>
      <c r="F259">
        <f t="shared" si="80"/>
        <v>0</v>
      </c>
      <c r="G259">
        <f t="shared" si="81"/>
        <v>0</v>
      </c>
      <c r="H259">
        <f t="shared" si="82"/>
        <v>0</v>
      </c>
      <c r="I259">
        <f t="shared" si="83"/>
        <v>0</v>
      </c>
      <c r="L259" s="47">
        <v>72</v>
      </c>
      <c r="M259" s="41"/>
      <c r="N259" s="41"/>
      <c r="O259" s="41"/>
      <c r="P259" s="41"/>
      <c r="R259">
        <f t="shared" si="85"/>
        <v>0</v>
      </c>
      <c r="S259" t="e">
        <f t="shared" si="86"/>
        <v>#DIV/0!</v>
      </c>
      <c r="T259">
        <f t="shared" si="87"/>
        <v>0</v>
      </c>
      <c r="U259" s="5"/>
      <c r="V259">
        <f t="shared" si="88"/>
        <v>0</v>
      </c>
      <c r="W259" t="e">
        <f t="shared" si="89"/>
        <v>#DIV/0!</v>
      </c>
      <c r="X259" t="e">
        <f t="shared" si="90"/>
        <v>#DIV/0!</v>
      </c>
      <c r="Y259" t="e">
        <f t="shared" si="84"/>
        <v>#DIV/0!</v>
      </c>
    </row>
    <row r="260" spans="1:25" x14ac:dyDescent="0.2">
      <c r="A260">
        <v>73</v>
      </c>
      <c r="B260" s="41"/>
      <c r="C260" s="41"/>
      <c r="D260" s="41"/>
      <c r="E260" s="41"/>
      <c r="F260">
        <f t="shared" si="80"/>
        <v>0</v>
      </c>
      <c r="G260">
        <f t="shared" si="81"/>
        <v>0</v>
      </c>
      <c r="H260">
        <f t="shared" si="82"/>
        <v>0</v>
      </c>
      <c r="I260">
        <f t="shared" si="83"/>
        <v>0</v>
      </c>
      <c r="L260" s="47">
        <v>73</v>
      </c>
      <c r="M260" s="41"/>
      <c r="N260" s="41"/>
      <c r="O260" s="41"/>
      <c r="P260" s="41"/>
      <c r="R260">
        <f t="shared" si="85"/>
        <v>0</v>
      </c>
      <c r="S260" t="e">
        <f t="shared" si="86"/>
        <v>#DIV/0!</v>
      </c>
      <c r="T260">
        <f t="shared" si="87"/>
        <v>0</v>
      </c>
      <c r="U260" s="5"/>
      <c r="V260">
        <f t="shared" si="88"/>
        <v>0</v>
      </c>
      <c r="W260" t="e">
        <f t="shared" si="89"/>
        <v>#DIV/0!</v>
      </c>
      <c r="X260" t="e">
        <f t="shared" si="90"/>
        <v>#DIV/0!</v>
      </c>
      <c r="Y260" t="e">
        <f t="shared" si="84"/>
        <v>#DIV/0!</v>
      </c>
    </row>
    <row r="261" spans="1:25" x14ac:dyDescent="0.2">
      <c r="A261">
        <v>74</v>
      </c>
      <c r="B261" s="41"/>
      <c r="C261" s="41"/>
      <c r="D261" s="41"/>
      <c r="E261" s="41"/>
      <c r="F261">
        <f t="shared" si="80"/>
        <v>0</v>
      </c>
      <c r="G261">
        <f t="shared" si="81"/>
        <v>0</v>
      </c>
      <c r="H261">
        <f t="shared" si="82"/>
        <v>0</v>
      </c>
      <c r="I261">
        <f t="shared" si="83"/>
        <v>0</v>
      </c>
      <c r="L261" s="47">
        <v>74</v>
      </c>
      <c r="M261" s="41"/>
      <c r="N261" s="41"/>
      <c r="O261" s="41"/>
      <c r="P261" s="41"/>
      <c r="R261">
        <f t="shared" si="85"/>
        <v>0</v>
      </c>
      <c r="S261" t="e">
        <f t="shared" si="86"/>
        <v>#DIV/0!</v>
      </c>
      <c r="T261">
        <f t="shared" si="87"/>
        <v>0</v>
      </c>
      <c r="U261" s="5"/>
      <c r="V261">
        <f t="shared" si="88"/>
        <v>0</v>
      </c>
      <c r="W261" t="e">
        <f t="shared" si="89"/>
        <v>#DIV/0!</v>
      </c>
      <c r="X261" t="e">
        <f t="shared" si="90"/>
        <v>#DIV/0!</v>
      </c>
      <c r="Y261" t="e">
        <f t="shared" si="84"/>
        <v>#DIV/0!</v>
      </c>
    </row>
    <row r="262" spans="1:25" x14ac:dyDescent="0.2">
      <c r="A262">
        <v>75</v>
      </c>
      <c r="B262" s="41"/>
      <c r="C262" s="41"/>
      <c r="D262" s="41"/>
      <c r="E262" s="41"/>
      <c r="F262">
        <f t="shared" si="80"/>
        <v>0</v>
      </c>
      <c r="G262">
        <f t="shared" si="81"/>
        <v>0</v>
      </c>
      <c r="H262">
        <f t="shared" si="82"/>
        <v>0</v>
      </c>
      <c r="I262">
        <f t="shared" si="83"/>
        <v>0</v>
      </c>
      <c r="L262" s="47">
        <v>75</v>
      </c>
      <c r="M262" s="41"/>
      <c r="N262" s="41"/>
      <c r="O262" s="41"/>
      <c r="P262" s="41"/>
      <c r="R262">
        <f t="shared" si="85"/>
        <v>0</v>
      </c>
      <c r="S262" t="e">
        <f t="shared" si="86"/>
        <v>#DIV/0!</v>
      </c>
      <c r="T262">
        <f t="shared" si="87"/>
        <v>0</v>
      </c>
      <c r="U262" s="5"/>
      <c r="V262">
        <f t="shared" si="88"/>
        <v>0</v>
      </c>
      <c r="W262" t="e">
        <f t="shared" si="89"/>
        <v>#DIV/0!</v>
      </c>
      <c r="X262" t="e">
        <f t="shared" si="90"/>
        <v>#DIV/0!</v>
      </c>
      <c r="Y262" t="e">
        <f t="shared" si="84"/>
        <v>#DIV/0!</v>
      </c>
    </row>
    <row r="263" spans="1:25" x14ac:dyDescent="0.2">
      <c r="A263">
        <v>76</v>
      </c>
      <c r="B263" s="41"/>
      <c r="C263" s="41"/>
      <c r="D263" s="41"/>
      <c r="E263" s="41"/>
      <c r="F263">
        <f t="shared" si="80"/>
        <v>0</v>
      </c>
      <c r="G263">
        <f t="shared" si="81"/>
        <v>0</v>
      </c>
      <c r="H263">
        <f t="shared" si="82"/>
        <v>0</v>
      </c>
      <c r="I263">
        <f t="shared" si="83"/>
        <v>0</v>
      </c>
      <c r="L263" s="47">
        <v>76</v>
      </c>
      <c r="M263" s="41"/>
      <c r="N263" s="41"/>
      <c r="O263" s="41"/>
      <c r="P263" s="41"/>
      <c r="R263">
        <f t="shared" si="85"/>
        <v>0</v>
      </c>
      <c r="S263" t="e">
        <f t="shared" si="86"/>
        <v>#DIV/0!</v>
      </c>
      <c r="T263">
        <f t="shared" si="87"/>
        <v>0</v>
      </c>
      <c r="U263" s="5"/>
      <c r="V263">
        <f t="shared" si="88"/>
        <v>0</v>
      </c>
      <c r="W263" t="e">
        <f t="shared" si="89"/>
        <v>#DIV/0!</v>
      </c>
      <c r="X263" t="e">
        <f t="shared" si="90"/>
        <v>#DIV/0!</v>
      </c>
      <c r="Y263" t="e">
        <f t="shared" si="84"/>
        <v>#DIV/0!</v>
      </c>
    </row>
    <row r="264" spans="1:25" x14ac:dyDescent="0.2">
      <c r="A264">
        <v>77</v>
      </c>
      <c r="B264" s="41"/>
      <c r="C264" s="41"/>
      <c r="D264" s="41"/>
      <c r="E264" s="41"/>
      <c r="F264">
        <f t="shared" si="80"/>
        <v>0</v>
      </c>
      <c r="G264">
        <f t="shared" si="81"/>
        <v>0</v>
      </c>
      <c r="H264">
        <f t="shared" si="82"/>
        <v>0</v>
      </c>
      <c r="I264">
        <f t="shared" si="83"/>
        <v>0</v>
      </c>
      <c r="L264" s="47">
        <v>77</v>
      </c>
      <c r="M264" s="41"/>
      <c r="N264" s="41"/>
      <c r="O264" s="41"/>
      <c r="P264" s="41"/>
      <c r="R264">
        <f t="shared" si="85"/>
        <v>0</v>
      </c>
      <c r="S264" t="e">
        <f t="shared" si="86"/>
        <v>#DIV/0!</v>
      </c>
      <c r="T264">
        <f t="shared" si="87"/>
        <v>0</v>
      </c>
      <c r="U264" s="5"/>
      <c r="V264">
        <f t="shared" si="88"/>
        <v>0</v>
      </c>
      <c r="W264" t="e">
        <f t="shared" si="89"/>
        <v>#DIV/0!</v>
      </c>
      <c r="X264" t="e">
        <f t="shared" si="90"/>
        <v>#DIV/0!</v>
      </c>
      <c r="Y264" t="e">
        <f t="shared" si="84"/>
        <v>#DIV/0!</v>
      </c>
    </row>
    <row r="265" spans="1:25" x14ac:dyDescent="0.2">
      <c r="A265">
        <v>78</v>
      </c>
      <c r="B265" s="41"/>
      <c r="C265" s="41"/>
      <c r="D265" s="41"/>
      <c r="E265" s="41"/>
      <c r="F265">
        <f t="shared" si="80"/>
        <v>0</v>
      </c>
      <c r="G265">
        <f t="shared" si="81"/>
        <v>0</v>
      </c>
      <c r="H265">
        <f t="shared" si="82"/>
        <v>0</v>
      </c>
      <c r="I265">
        <f t="shared" si="83"/>
        <v>0</v>
      </c>
      <c r="L265" s="47">
        <v>78</v>
      </c>
      <c r="M265" s="41"/>
      <c r="N265" s="41"/>
      <c r="O265" s="41"/>
      <c r="P265" s="41"/>
      <c r="R265">
        <f t="shared" si="85"/>
        <v>0</v>
      </c>
      <c r="S265" t="e">
        <f t="shared" si="86"/>
        <v>#DIV/0!</v>
      </c>
      <c r="T265">
        <f t="shared" si="87"/>
        <v>0</v>
      </c>
      <c r="U265" s="5"/>
      <c r="V265">
        <f t="shared" si="88"/>
        <v>0</v>
      </c>
      <c r="W265" t="e">
        <f t="shared" si="89"/>
        <v>#DIV/0!</v>
      </c>
      <c r="X265" t="e">
        <f t="shared" si="90"/>
        <v>#DIV/0!</v>
      </c>
      <c r="Y265" t="e">
        <f t="shared" si="84"/>
        <v>#DIV/0!</v>
      </c>
    </row>
    <row r="266" spans="1:25" x14ac:dyDescent="0.2">
      <c r="A266">
        <v>79</v>
      </c>
      <c r="B266" s="41"/>
      <c r="C266" s="41"/>
      <c r="D266" s="41"/>
      <c r="E266" s="41"/>
      <c r="F266">
        <f t="shared" si="80"/>
        <v>0</v>
      </c>
      <c r="G266">
        <f t="shared" si="81"/>
        <v>0</v>
      </c>
      <c r="H266">
        <f t="shared" si="82"/>
        <v>0</v>
      </c>
      <c r="I266">
        <f t="shared" si="83"/>
        <v>0</v>
      </c>
      <c r="L266" s="47">
        <v>79</v>
      </c>
      <c r="M266" s="41"/>
      <c r="N266" s="41"/>
      <c r="O266" s="41"/>
      <c r="P266" s="41"/>
      <c r="R266">
        <f t="shared" si="85"/>
        <v>0</v>
      </c>
      <c r="S266" t="e">
        <f t="shared" si="86"/>
        <v>#DIV/0!</v>
      </c>
      <c r="T266">
        <f t="shared" si="87"/>
        <v>0</v>
      </c>
      <c r="U266" s="5"/>
      <c r="V266">
        <f t="shared" si="88"/>
        <v>0</v>
      </c>
      <c r="W266" t="e">
        <f t="shared" si="89"/>
        <v>#DIV/0!</v>
      </c>
      <c r="X266" t="e">
        <f t="shared" si="90"/>
        <v>#DIV/0!</v>
      </c>
      <c r="Y266" t="e">
        <f t="shared" si="84"/>
        <v>#DIV/0!</v>
      </c>
    </row>
    <row r="267" spans="1:25" x14ac:dyDescent="0.2">
      <c r="A267">
        <v>80</v>
      </c>
      <c r="B267" s="41"/>
      <c r="C267" s="41"/>
      <c r="D267" s="41"/>
      <c r="E267" s="41"/>
      <c r="F267">
        <f t="shared" si="80"/>
        <v>0</v>
      </c>
      <c r="G267">
        <f t="shared" si="81"/>
        <v>0</v>
      </c>
      <c r="H267">
        <f t="shared" si="82"/>
        <v>0</v>
      </c>
      <c r="I267">
        <f t="shared" si="83"/>
        <v>0</v>
      </c>
      <c r="L267" s="47">
        <v>80</v>
      </c>
      <c r="M267" s="41"/>
      <c r="N267" s="41"/>
      <c r="O267" s="41"/>
      <c r="P267" s="41"/>
      <c r="R267">
        <f t="shared" si="85"/>
        <v>0</v>
      </c>
      <c r="S267" t="e">
        <f t="shared" si="86"/>
        <v>#DIV/0!</v>
      </c>
      <c r="T267">
        <f t="shared" si="87"/>
        <v>0</v>
      </c>
      <c r="U267" s="5"/>
      <c r="V267">
        <f t="shared" si="88"/>
        <v>0</v>
      </c>
      <c r="W267" t="e">
        <f t="shared" si="89"/>
        <v>#DIV/0!</v>
      </c>
      <c r="X267" t="e">
        <f t="shared" si="90"/>
        <v>#DIV/0!</v>
      </c>
      <c r="Y267" t="e">
        <f t="shared" si="84"/>
        <v>#DIV/0!</v>
      </c>
    </row>
    <row r="268" spans="1:25" x14ac:dyDescent="0.2">
      <c r="A268">
        <v>81</v>
      </c>
      <c r="B268" s="41"/>
      <c r="C268" s="41"/>
      <c r="D268" s="41"/>
      <c r="E268" s="41"/>
      <c r="F268">
        <f t="shared" si="80"/>
        <v>0</v>
      </c>
      <c r="G268">
        <f t="shared" si="81"/>
        <v>0</v>
      </c>
      <c r="H268">
        <f t="shared" si="82"/>
        <v>0</v>
      </c>
      <c r="I268">
        <f t="shared" si="83"/>
        <v>0</v>
      </c>
      <c r="L268" s="47">
        <v>81</v>
      </c>
      <c r="M268" s="41"/>
      <c r="N268" s="41"/>
      <c r="O268" s="41"/>
      <c r="P268" s="41"/>
      <c r="R268">
        <f t="shared" si="85"/>
        <v>0</v>
      </c>
      <c r="S268" t="e">
        <f t="shared" si="86"/>
        <v>#DIV/0!</v>
      </c>
      <c r="T268">
        <f t="shared" si="87"/>
        <v>0</v>
      </c>
      <c r="U268" s="5"/>
      <c r="V268">
        <f t="shared" si="88"/>
        <v>0</v>
      </c>
      <c r="W268" t="e">
        <f t="shared" si="89"/>
        <v>#DIV/0!</v>
      </c>
      <c r="X268" t="e">
        <f t="shared" si="90"/>
        <v>#DIV/0!</v>
      </c>
      <c r="Y268" t="e">
        <f t="shared" si="84"/>
        <v>#DIV/0!</v>
      </c>
    </row>
    <row r="269" spans="1:25" x14ac:dyDescent="0.2">
      <c r="A269">
        <v>82</v>
      </c>
      <c r="B269" s="41"/>
      <c r="C269" s="41"/>
      <c r="D269" s="41"/>
      <c r="E269" s="41"/>
      <c r="F269">
        <f t="shared" si="80"/>
        <v>0</v>
      </c>
      <c r="G269">
        <f t="shared" si="81"/>
        <v>0</v>
      </c>
      <c r="H269">
        <f t="shared" si="82"/>
        <v>0</v>
      </c>
      <c r="I269">
        <f t="shared" si="83"/>
        <v>0</v>
      </c>
      <c r="L269" s="47">
        <v>82</v>
      </c>
      <c r="M269" s="41"/>
      <c r="N269" s="41"/>
      <c r="O269" s="41"/>
      <c r="P269" s="41"/>
      <c r="R269">
        <f t="shared" si="85"/>
        <v>0</v>
      </c>
      <c r="S269" t="e">
        <f t="shared" si="86"/>
        <v>#DIV/0!</v>
      </c>
      <c r="T269">
        <f t="shared" si="87"/>
        <v>0</v>
      </c>
      <c r="U269" s="5"/>
      <c r="V269">
        <f t="shared" si="88"/>
        <v>0</v>
      </c>
      <c r="W269" t="e">
        <f t="shared" si="89"/>
        <v>#DIV/0!</v>
      </c>
      <c r="X269" t="e">
        <f t="shared" si="90"/>
        <v>#DIV/0!</v>
      </c>
      <c r="Y269" t="e">
        <f t="shared" si="84"/>
        <v>#DIV/0!</v>
      </c>
    </row>
    <row r="270" spans="1:25" x14ac:dyDescent="0.2">
      <c r="A270">
        <v>83</v>
      </c>
      <c r="B270" s="41"/>
      <c r="C270" s="41"/>
      <c r="D270" s="41"/>
      <c r="E270" s="41"/>
      <c r="F270">
        <f t="shared" si="80"/>
        <v>0</v>
      </c>
      <c r="G270">
        <f t="shared" si="81"/>
        <v>0</v>
      </c>
      <c r="H270">
        <f t="shared" si="82"/>
        <v>0</v>
      </c>
      <c r="I270">
        <f t="shared" si="83"/>
        <v>0</v>
      </c>
      <c r="L270" s="47">
        <v>83</v>
      </c>
      <c r="M270" s="41"/>
      <c r="N270" s="41"/>
      <c r="O270" s="41"/>
      <c r="P270" s="41"/>
      <c r="R270">
        <f t="shared" si="85"/>
        <v>0</v>
      </c>
      <c r="S270" t="e">
        <f t="shared" si="86"/>
        <v>#DIV/0!</v>
      </c>
      <c r="T270">
        <f t="shared" si="87"/>
        <v>0</v>
      </c>
      <c r="U270" s="5"/>
      <c r="V270">
        <f t="shared" si="88"/>
        <v>0</v>
      </c>
      <c r="W270" t="e">
        <f t="shared" si="89"/>
        <v>#DIV/0!</v>
      </c>
      <c r="X270" t="e">
        <f t="shared" si="90"/>
        <v>#DIV/0!</v>
      </c>
      <c r="Y270" t="e">
        <f t="shared" si="84"/>
        <v>#DIV/0!</v>
      </c>
    </row>
    <row r="271" spans="1:25" x14ac:dyDescent="0.2">
      <c r="A271">
        <v>84</v>
      </c>
      <c r="B271" s="41"/>
      <c r="C271" s="41"/>
      <c r="D271" s="41"/>
      <c r="E271" s="41"/>
      <c r="F271">
        <f t="shared" si="80"/>
        <v>0</v>
      </c>
      <c r="G271">
        <f t="shared" si="81"/>
        <v>0</v>
      </c>
      <c r="H271">
        <f t="shared" si="82"/>
        <v>0</v>
      </c>
      <c r="I271">
        <f t="shared" si="83"/>
        <v>0</v>
      </c>
      <c r="L271" s="47">
        <v>84</v>
      </c>
      <c r="M271" s="41"/>
      <c r="N271" s="41"/>
      <c r="O271" s="41"/>
      <c r="P271" s="41"/>
      <c r="R271">
        <f t="shared" si="85"/>
        <v>0</v>
      </c>
      <c r="S271" t="e">
        <f t="shared" si="86"/>
        <v>#DIV/0!</v>
      </c>
      <c r="T271">
        <f t="shared" si="87"/>
        <v>0</v>
      </c>
      <c r="U271" s="5"/>
      <c r="V271">
        <f t="shared" si="88"/>
        <v>0</v>
      </c>
      <c r="W271" t="e">
        <f t="shared" si="89"/>
        <v>#DIV/0!</v>
      </c>
      <c r="X271" t="e">
        <f t="shared" si="90"/>
        <v>#DIV/0!</v>
      </c>
      <c r="Y271" t="e">
        <f t="shared" si="84"/>
        <v>#DIV/0!</v>
      </c>
    </row>
    <row r="272" spans="1:25" x14ac:dyDescent="0.2">
      <c r="A272">
        <v>85</v>
      </c>
      <c r="B272" s="41"/>
      <c r="C272" s="41"/>
      <c r="D272" s="41"/>
      <c r="E272" s="41"/>
      <c r="F272">
        <f t="shared" si="80"/>
        <v>0</v>
      </c>
      <c r="G272">
        <f t="shared" si="81"/>
        <v>0</v>
      </c>
      <c r="H272">
        <f t="shared" si="82"/>
        <v>0</v>
      </c>
      <c r="I272">
        <f t="shared" si="83"/>
        <v>0</v>
      </c>
      <c r="L272" s="47">
        <v>85</v>
      </c>
      <c r="M272" s="41"/>
      <c r="N272" s="41"/>
      <c r="O272" s="41"/>
      <c r="P272" s="41"/>
      <c r="R272">
        <f t="shared" si="85"/>
        <v>0</v>
      </c>
      <c r="S272" t="e">
        <f t="shared" si="86"/>
        <v>#DIV/0!</v>
      </c>
      <c r="T272">
        <f t="shared" si="87"/>
        <v>0</v>
      </c>
      <c r="U272" s="5"/>
      <c r="V272">
        <f t="shared" si="88"/>
        <v>0</v>
      </c>
      <c r="W272" t="e">
        <f t="shared" si="89"/>
        <v>#DIV/0!</v>
      </c>
      <c r="X272" t="e">
        <f t="shared" si="90"/>
        <v>#DIV/0!</v>
      </c>
      <c r="Y272" t="e">
        <f t="shared" si="84"/>
        <v>#DIV/0!</v>
      </c>
    </row>
    <row r="273" spans="1:25" x14ac:dyDescent="0.2">
      <c r="A273">
        <v>86</v>
      </c>
      <c r="B273" s="41"/>
      <c r="C273" s="41"/>
      <c r="D273" s="41"/>
      <c r="E273" s="41"/>
      <c r="F273">
        <f t="shared" si="80"/>
        <v>0</v>
      </c>
      <c r="G273">
        <f t="shared" si="81"/>
        <v>0</v>
      </c>
      <c r="H273">
        <f t="shared" si="82"/>
        <v>0</v>
      </c>
      <c r="I273">
        <f t="shared" si="83"/>
        <v>0</v>
      </c>
      <c r="L273" s="47">
        <v>86</v>
      </c>
      <c r="M273" s="41"/>
      <c r="N273" s="41"/>
      <c r="O273" s="41"/>
      <c r="P273" s="41"/>
      <c r="R273">
        <f t="shared" si="85"/>
        <v>0</v>
      </c>
      <c r="S273" t="e">
        <f t="shared" si="86"/>
        <v>#DIV/0!</v>
      </c>
      <c r="T273">
        <f t="shared" si="87"/>
        <v>0</v>
      </c>
      <c r="U273" s="5"/>
      <c r="V273">
        <f t="shared" si="88"/>
        <v>0</v>
      </c>
      <c r="W273" t="e">
        <f t="shared" si="89"/>
        <v>#DIV/0!</v>
      </c>
      <c r="X273" t="e">
        <f t="shared" si="90"/>
        <v>#DIV/0!</v>
      </c>
      <c r="Y273" t="e">
        <f t="shared" si="84"/>
        <v>#DIV/0!</v>
      </c>
    </row>
    <row r="274" spans="1:25" x14ac:dyDescent="0.2">
      <c r="A274">
        <v>87</v>
      </c>
      <c r="B274" s="41"/>
      <c r="C274" s="41"/>
      <c r="D274" s="41"/>
      <c r="E274" s="41"/>
      <c r="F274">
        <f t="shared" si="80"/>
        <v>0</v>
      </c>
      <c r="G274">
        <f t="shared" si="81"/>
        <v>0</v>
      </c>
      <c r="H274">
        <f t="shared" si="82"/>
        <v>0</v>
      </c>
      <c r="I274">
        <f t="shared" si="83"/>
        <v>0</v>
      </c>
      <c r="L274" s="47">
        <v>87</v>
      </c>
      <c r="M274" s="41"/>
      <c r="N274" s="41"/>
      <c r="O274" s="41"/>
      <c r="P274" s="41"/>
      <c r="R274">
        <f t="shared" si="85"/>
        <v>0</v>
      </c>
      <c r="S274" t="e">
        <f t="shared" si="86"/>
        <v>#DIV/0!</v>
      </c>
      <c r="T274">
        <f t="shared" si="87"/>
        <v>0</v>
      </c>
      <c r="U274" s="5"/>
      <c r="V274">
        <f t="shared" si="88"/>
        <v>0</v>
      </c>
      <c r="W274" t="e">
        <f t="shared" si="89"/>
        <v>#DIV/0!</v>
      </c>
      <c r="X274" t="e">
        <f t="shared" si="90"/>
        <v>#DIV/0!</v>
      </c>
      <c r="Y274" t="e">
        <f t="shared" si="84"/>
        <v>#DIV/0!</v>
      </c>
    </row>
    <row r="275" spans="1:25" x14ac:dyDescent="0.2">
      <c r="A275">
        <v>88</v>
      </c>
      <c r="B275" s="41"/>
      <c r="C275" s="41"/>
      <c r="D275" s="41"/>
      <c r="E275" s="41"/>
      <c r="F275">
        <f t="shared" si="80"/>
        <v>0</v>
      </c>
      <c r="G275">
        <f t="shared" si="81"/>
        <v>0</v>
      </c>
      <c r="H275">
        <f t="shared" si="82"/>
        <v>0</v>
      </c>
      <c r="I275">
        <f t="shared" si="83"/>
        <v>0</v>
      </c>
      <c r="L275" s="47">
        <v>88</v>
      </c>
      <c r="M275" s="41"/>
      <c r="N275" s="41"/>
      <c r="O275" s="41"/>
      <c r="P275" s="41"/>
      <c r="R275">
        <f t="shared" si="85"/>
        <v>0</v>
      </c>
      <c r="S275" t="e">
        <f t="shared" si="86"/>
        <v>#DIV/0!</v>
      </c>
      <c r="T275">
        <f t="shared" si="87"/>
        <v>0</v>
      </c>
      <c r="U275" s="5"/>
      <c r="V275">
        <f t="shared" si="88"/>
        <v>0</v>
      </c>
      <c r="W275" t="e">
        <f t="shared" si="89"/>
        <v>#DIV/0!</v>
      </c>
      <c r="X275" t="e">
        <f t="shared" si="90"/>
        <v>#DIV/0!</v>
      </c>
      <c r="Y275" t="e">
        <f t="shared" si="84"/>
        <v>#DIV/0!</v>
      </c>
    </row>
    <row r="276" spans="1:25" x14ac:dyDescent="0.2">
      <c r="A276">
        <v>89</v>
      </c>
      <c r="B276" s="41"/>
      <c r="C276" s="41"/>
      <c r="D276" s="41"/>
      <c r="E276" s="41"/>
      <c r="F276">
        <f t="shared" si="80"/>
        <v>0</v>
      </c>
      <c r="G276">
        <f t="shared" si="81"/>
        <v>0</v>
      </c>
      <c r="H276">
        <f t="shared" si="82"/>
        <v>0</v>
      </c>
      <c r="I276">
        <f t="shared" si="83"/>
        <v>0</v>
      </c>
      <c r="L276" s="47">
        <v>89</v>
      </c>
      <c r="M276" s="41"/>
      <c r="N276" s="41"/>
      <c r="O276" s="41"/>
      <c r="P276" s="41"/>
      <c r="R276">
        <f t="shared" si="85"/>
        <v>0</v>
      </c>
      <c r="S276" t="e">
        <f t="shared" si="86"/>
        <v>#DIV/0!</v>
      </c>
      <c r="T276">
        <f t="shared" si="87"/>
        <v>0</v>
      </c>
      <c r="U276" s="5"/>
      <c r="V276">
        <f t="shared" si="88"/>
        <v>0</v>
      </c>
      <c r="W276" t="e">
        <f t="shared" si="89"/>
        <v>#DIV/0!</v>
      </c>
      <c r="X276" t="e">
        <f t="shared" si="90"/>
        <v>#DIV/0!</v>
      </c>
      <c r="Y276" t="e">
        <f t="shared" si="84"/>
        <v>#DIV/0!</v>
      </c>
    </row>
    <row r="277" spans="1:25" x14ac:dyDescent="0.2">
      <c r="A277">
        <v>90</v>
      </c>
      <c r="B277" s="41"/>
      <c r="C277" s="41"/>
      <c r="D277" s="41"/>
      <c r="E277" s="41"/>
      <c r="F277">
        <f t="shared" si="80"/>
        <v>0</v>
      </c>
      <c r="G277">
        <f t="shared" si="81"/>
        <v>0</v>
      </c>
      <c r="H277">
        <f t="shared" si="82"/>
        <v>0</v>
      </c>
      <c r="I277">
        <f t="shared" si="83"/>
        <v>0</v>
      </c>
      <c r="L277" s="47">
        <v>90</v>
      </c>
      <c r="M277" s="41"/>
      <c r="N277" s="41"/>
      <c r="O277" s="41"/>
      <c r="P277" s="41"/>
      <c r="R277">
        <f t="shared" si="85"/>
        <v>0</v>
      </c>
      <c r="S277" t="e">
        <f t="shared" si="86"/>
        <v>#DIV/0!</v>
      </c>
      <c r="T277">
        <f t="shared" si="87"/>
        <v>0</v>
      </c>
      <c r="U277" s="5"/>
      <c r="V277">
        <f t="shared" si="88"/>
        <v>0</v>
      </c>
      <c r="W277" t="e">
        <f t="shared" si="89"/>
        <v>#DIV/0!</v>
      </c>
      <c r="X277" t="e">
        <f t="shared" si="90"/>
        <v>#DIV/0!</v>
      </c>
      <c r="Y277" t="e">
        <f t="shared" si="84"/>
        <v>#DIV/0!</v>
      </c>
    </row>
    <row r="278" spans="1:25" x14ac:dyDescent="0.2">
      <c r="L278" s="9"/>
      <c r="U278" s="5"/>
    </row>
    <row r="279" spans="1:25" x14ac:dyDescent="0.2">
      <c r="D279" s="2" t="s">
        <v>175</v>
      </c>
      <c r="E279" s="2"/>
      <c r="I279">
        <f>SUM(I188:I233)</f>
        <v>0</v>
      </c>
      <c r="L279" s="9"/>
      <c r="U279" s="5"/>
    </row>
    <row r="280" spans="1:25" x14ac:dyDescent="0.2">
      <c r="L280" s="9"/>
      <c r="U280" s="5"/>
    </row>
    <row r="281" spans="1:25" x14ac:dyDescent="0.2">
      <c r="L281" s="9"/>
      <c r="U281" s="5"/>
    </row>
    <row r="282" spans="1:25" x14ac:dyDescent="0.2">
      <c r="L282" s="9"/>
      <c r="U282" s="5"/>
    </row>
    <row r="283" spans="1:25" x14ac:dyDescent="0.2">
      <c r="L283" s="9"/>
      <c r="U283" s="5"/>
    </row>
    <row r="284" spans="1:25" x14ac:dyDescent="0.2">
      <c r="L284" s="9"/>
      <c r="U284" s="5"/>
    </row>
    <row r="288" spans="1:25" x14ac:dyDescent="0.2">
      <c r="P288" t="s">
        <v>122</v>
      </c>
      <c r="R288" s="42"/>
    </row>
    <row r="289" spans="1:26" x14ac:dyDescent="0.2">
      <c r="J289" t="s">
        <v>164</v>
      </c>
      <c r="L289" s="2" t="s">
        <v>113</v>
      </c>
      <c r="Z289" t="s">
        <v>164</v>
      </c>
    </row>
    <row r="290" spans="1:26" x14ac:dyDescent="0.2">
      <c r="A290" s="23" t="str">
        <f>CONCATENATE("tues int ",'Tree Biomass'!$C$4)</f>
        <v>tues int 2024</v>
      </c>
      <c r="B290" s="24"/>
      <c r="J290" t="s">
        <v>165</v>
      </c>
      <c r="L290" s="23" t="str">
        <f>A290</f>
        <v>tues int 2024</v>
      </c>
      <c r="M290" s="24"/>
      <c r="N290" t="s">
        <v>116</v>
      </c>
      <c r="R290" t="s">
        <v>115</v>
      </c>
      <c r="S290" t="s">
        <v>117</v>
      </c>
      <c r="Z290" t="s">
        <v>165</v>
      </c>
    </row>
    <row r="291" spans="1:26" x14ac:dyDescent="0.2">
      <c r="B291" t="s">
        <v>44</v>
      </c>
      <c r="C291" t="s">
        <v>44</v>
      </c>
      <c r="D291" t="s">
        <v>45</v>
      </c>
      <c r="F291" t="s">
        <v>51</v>
      </c>
      <c r="H291" t="s">
        <v>54</v>
      </c>
      <c r="I291" t="s">
        <v>54</v>
      </c>
      <c r="J291" t="s">
        <v>50</v>
      </c>
      <c r="M291" t="s">
        <v>115</v>
      </c>
      <c r="N291" t="s">
        <v>118</v>
      </c>
      <c r="R291" t="s">
        <v>44</v>
      </c>
      <c r="S291" t="s">
        <v>44</v>
      </c>
      <c r="V291" t="s">
        <v>51</v>
      </c>
      <c r="X291" t="s">
        <v>123</v>
      </c>
      <c r="Y291" t="s">
        <v>123</v>
      </c>
      <c r="Z291" t="s">
        <v>50</v>
      </c>
    </row>
    <row r="292" spans="1:26" x14ac:dyDescent="0.2">
      <c r="A292" t="s">
        <v>39</v>
      </c>
      <c r="B292" t="s">
        <v>46</v>
      </c>
      <c r="C292" t="s">
        <v>47</v>
      </c>
      <c r="D292" t="s">
        <v>48</v>
      </c>
      <c r="E292" t="s">
        <v>49</v>
      </c>
      <c r="F292" t="s">
        <v>52</v>
      </c>
      <c r="G292" t="s">
        <v>53</v>
      </c>
      <c r="H292" t="s">
        <v>55</v>
      </c>
      <c r="I292" t="s">
        <v>56</v>
      </c>
      <c r="J292" t="s">
        <v>166</v>
      </c>
      <c r="L292" s="9" t="s">
        <v>39</v>
      </c>
      <c r="M292" s="48" t="s">
        <v>114</v>
      </c>
      <c r="N292" s="48"/>
      <c r="O292" s="48" t="s">
        <v>49</v>
      </c>
      <c r="P292" s="23" t="s">
        <v>186</v>
      </c>
      <c r="R292" t="s">
        <v>120</v>
      </c>
      <c r="S292" t="s">
        <v>119</v>
      </c>
      <c r="T292" t="s">
        <v>118</v>
      </c>
      <c r="V292" t="s">
        <v>52</v>
      </c>
      <c r="W292" t="s">
        <v>121</v>
      </c>
      <c r="X292" t="s">
        <v>55</v>
      </c>
      <c r="Y292" t="s">
        <v>56</v>
      </c>
      <c r="Z292" t="s">
        <v>166</v>
      </c>
    </row>
    <row r="293" spans="1:26" x14ac:dyDescent="0.2">
      <c r="A293">
        <v>1</v>
      </c>
      <c r="B293" s="41"/>
      <c r="C293" s="41"/>
      <c r="D293" s="41"/>
      <c r="E293" s="41"/>
      <c r="F293">
        <f>PI()*((B293/2)*(B293/2))</f>
        <v>0</v>
      </c>
      <c r="G293">
        <f>PI()*((C293/2)*(C293/2))</f>
        <v>0</v>
      </c>
      <c r="H293">
        <f>(D293*100)*(F293+G293+(SQRT(F293*G293)))/3</f>
        <v>0</v>
      </c>
      <c r="I293">
        <f>H293/1000000</f>
        <v>0</v>
      </c>
      <c r="J293" t="e">
        <f>I293*(LOOKUP(E293,A$403:A$409,B$403:B$409))</f>
        <v>#N/A</v>
      </c>
      <c r="L293" s="47">
        <v>1</v>
      </c>
      <c r="M293" s="41"/>
      <c r="N293" s="41"/>
      <c r="O293" s="49"/>
      <c r="P293" s="21"/>
      <c r="R293">
        <f>M293</f>
        <v>0</v>
      </c>
      <c r="S293" t="e">
        <f t="shared" ref="S293:S331" si="91">IF(O293="p",1,(1-(N293/R$288))*R293+1)</f>
        <v>#DIV/0!</v>
      </c>
      <c r="T293">
        <f>N293</f>
        <v>0</v>
      </c>
      <c r="U293" s="5"/>
      <c r="V293">
        <f>PI()*((R293/2)*(R293/2))</f>
        <v>0</v>
      </c>
      <c r="W293" t="e">
        <f>PI()*((S293/2)*(S293/2))</f>
        <v>#DIV/0!</v>
      </c>
      <c r="X293" t="e">
        <f>(T293*100)*(V293+W293+(SQRT(V293*W293)))/3</f>
        <v>#DIV/0!</v>
      </c>
      <c r="Y293" t="e">
        <f t="shared" ref="Y293" si="92">X293/1000000</f>
        <v>#DIV/0!</v>
      </c>
      <c r="Z293" t="e">
        <f t="shared" ref="Z293:Z331" si="93">Y293*(LOOKUP(O293,A$403:A$409,B$403:B$409))</f>
        <v>#DIV/0!</v>
      </c>
    </row>
    <row r="294" spans="1:26" x14ac:dyDescent="0.2">
      <c r="A294">
        <v>2</v>
      </c>
      <c r="B294" s="41"/>
      <c r="C294" s="41"/>
      <c r="D294" s="41"/>
      <c r="E294" s="41"/>
      <c r="F294">
        <f t="shared" ref="F294:F332" si="94">PI()*((B294/2)*(B294/2))</f>
        <v>0</v>
      </c>
      <c r="G294">
        <f t="shared" ref="G294:G332" si="95">PI()*((C294/2)*(C294/2))</f>
        <v>0</v>
      </c>
      <c r="H294">
        <f t="shared" ref="H294:H332" si="96">(D294*100)*(F294+G294+(SQRT(F294*G294)))/3</f>
        <v>0</v>
      </c>
      <c r="I294">
        <f t="shared" ref="I294:I332" si="97">H294/1000000</f>
        <v>0</v>
      </c>
      <c r="J294" t="e">
        <f t="shared" ref="J294:J310" si="98">I294*(LOOKUP(E294,A$403:A$409,B$403:B$409))</f>
        <v>#N/A</v>
      </c>
      <c r="L294" s="47">
        <v>2</v>
      </c>
      <c r="M294" s="41"/>
      <c r="N294" s="41"/>
      <c r="O294" s="41"/>
      <c r="P294" s="21"/>
      <c r="R294">
        <f t="shared" ref="R294:R355" si="99">M294</f>
        <v>0</v>
      </c>
      <c r="S294" t="e">
        <f t="shared" si="91"/>
        <v>#DIV/0!</v>
      </c>
      <c r="T294">
        <f t="shared" ref="T294:T355" si="100">N294</f>
        <v>0</v>
      </c>
      <c r="U294" s="5"/>
      <c r="V294">
        <f t="shared" ref="V294:V355" si="101">PI()*((R294/2)*(R294/2))</f>
        <v>0</v>
      </c>
      <c r="W294" t="e">
        <f t="shared" ref="W294:W355" si="102">PI()*((S294/2)*(S294/2))</f>
        <v>#DIV/0!</v>
      </c>
      <c r="X294" t="e">
        <f t="shared" ref="X294:X355" si="103">(T294*100)*(V294+W294+(SQRT(V294*W294)))/3</f>
        <v>#DIV/0!</v>
      </c>
      <c r="Y294" t="e">
        <f t="shared" ref="Y294:Y355" si="104">X294/1000000</f>
        <v>#DIV/0!</v>
      </c>
      <c r="Z294" t="e">
        <f t="shared" si="93"/>
        <v>#DIV/0!</v>
      </c>
    </row>
    <row r="295" spans="1:26" x14ac:dyDescent="0.2">
      <c r="A295">
        <v>3</v>
      </c>
      <c r="B295" s="41"/>
      <c r="C295" s="41"/>
      <c r="D295" s="41"/>
      <c r="E295" s="41"/>
      <c r="F295">
        <f t="shared" si="94"/>
        <v>0</v>
      </c>
      <c r="G295">
        <f t="shared" si="95"/>
        <v>0</v>
      </c>
      <c r="H295">
        <f t="shared" si="96"/>
        <v>0</v>
      </c>
      <c r="I295">
        <f t="shared" si="97"/>
        <v>0</v>
      </c>
      <c r="J295" t="e">
        <f t="shared" si="98"/>
        <v>#N/A</v>
      </c>
      <c r="L295" s="47">
        <v>3</v>
      </c>
      <c r="M295" s="41"/>
      <c r="N295" s="50"/>
      <c r="O295" s="41"/>
      <c r="P295" s="21"/>
      <c r="R295">
        <f t="shared" si="99"/>
        <v>0</v>
      </c>
      <c r="S295" t="e">
        <f t="shared" si="91"/>
        <v>#DIV/0!</v>
      </c>
      <c r="T295">
        <f t="shared" si="100"/>
        <v>0</v>
      </c>
      <c r="U295" s="5"/>
      <c r="V295">
        <f t="shared" si="101"/>
        <v>0</v>
      </c>
      <c r="W295" t="e">
        <f t="shared" si="102"/>
        <v>#DIV/0!</v>
      </c>
      <c r="X295" t="e">
        <f t="shared" si="103"/>
        <v>#DIV/0!</v>
      </c>
      <c r="Y295" t="e">
        <f t="shared" si="104"/>
        <v>#DIV/0!</v>
      </c>
      <c r="Z295" t="e">
        <f t="shared" si="93"/>
        <v>#DIV/0!</v>
      </c>
    </row>
    <row r="296" spans="1:26" x14ac:dyDescent="0.2">
      <c r="A296">
        <v>4</v>
      </c>
      <c r="B296" s="41"/>
      <c r="C296" s="41"/>
      <c r="D296" s="41"/>
      <c r="E296" s="41"/>
      <c r="F296">
        <f t="shared" si="94"/>
        <v>0</v>
      </c>
      <c r="G296">
        <f t="shared" si="95"/>
        <v>0</v>
      </c>
      <c r="H296">
        <f t="shared" si="96"/>
        <v>0</v>
      </c>
      <c r="I296">
        <f t="shared" si="97"/>
        <v>0</v>
      </c>
      <c r="J296" t="e">
        <f t="shared" si="98"/>
        <v>#N/A</v>
      </c>
      <c r="L296" s="47">
        <v>4</v>
      </c>
      <c r="M296" s="41"/>
      <c r="N296" s="50"/>
      <c r="O296" s="41"/>
      <c r="P296" s="21"/>
      <c r="R296">
        <f t="shared" si="99"/>
        <v>0</v>
      </c>
      <c r="S296" t="e">
        <f t="shared" si="91"/>
        <v>#DIV/0!</v>
      </c>
      <c r="T296">
        <f t="shared" si="100"/>
        <v>0</v>
      </c>
      <c r="U296" s="5"/>
      <c r="V296">
        <f t="shared" si="101"/>
        <v>0</v>
      </c>
      <c r="W296" t="e">
        <f t="shared" si="102"/>
        <v>#DIV/0!</v>
      </c>
      <c r="X296" t="e">
        <f t="shared" si="103"/>
        <v>#DIV/0!</v>
      </c>
      <c r="Y296" t="e">
        <f t="shared" si="104"/>
        <v>#DIV/0!</v>
      </c>
      <c r="Z296" t="e">
        <f t="shared" si="93"/>
        <v>#DIV/0!</v>
      </c>
    </row>
    <row r="297" spans="1:26" x14ac:dyDescent="0.2">
      <c r="A297">
        <v>5</v>
      </c>
      <c r="B297" s="41"/>
      <c r="C297" s="41"/>
      <c r="D297" s="41"/>
      <c r="E297" s="41"/>
      <c r="F297">
        <f t="shared" si="94"/>
        <v>0</v>
      </c>
      <c r="G297">
        <f t="shared" si="95"/>
        <v>0</v>
      </c>
      <c r="H297">
        <f t="shared" si="96"/>
        <v>0</v>
      </c>
      <c r="I297">
        <f t="shared" si="97"/>
        <v>0</v>
      </c>
      <c r="J297" t="e">
        <f t="shared" si="98"/>
        <v>#N/A</v>
      </c>
      <c r="L297" s="47">
        <v>5</v>
      </c>
      <c r="M297" s="41"/>
      <c r="N297" s="50"/>
      <c r="O297" s="41"/>
      <c r="P297" s="21"/>
      <c r="R297">
        <f t="shared" si="99"/>
        <v>0</v>
      </c>
      <c r="S297" t="e">
        <f t="shared" si="91"/>
        <v>#DIV/0!</v>
      </c>
      <c r="T297">
        <f t="shared" si="100"/>
        <v>0</v>
      </c>
      <c r="U297" s="5"/>
      <c r="V297">
        <f t="shared" si="101"/>
        <v>0</v>
      </c>
      <c r="W297" t="e">
        <f t="shared" si="102"/>
        <v>#DIV/0!</v>
      </c>
      <c r="X297" t="e">
        <f t="shared" si="103"/>
        <v>#DIV/0!</v>
      </c>
      <c r="Y297" t="e">
        <f t="shared" si="104"/>
        <v>#DIV/0!</v>
      </c>
      <c r="Z297" t="e">
        <f t="shared" si="93"/>
        <v>#DIV/0!</v>
      </c>
    </row>
    <row r="298" spans="1:26" x14ac:dyDescent="0.2">
      <c r="A298">
        <v>6</v>
      </c>
      <c r="B298" s="41"/>
      <c r="C298" s="41"/>
      <c r="D298" s="41"/>
      <c r="E298" s="41"/>
      <c r="F298">
        <f t="shared" si="94"/>
        <v>0</v>
      </c>
      <c r="G298">
        <f t="shared" si="95"/>
        <v>0</v>
      </c>
      <c r="H298">
        <f t="shared" si="96"/>
        <v>0</v>
      </c>
      <c r="I298">
        <f t="shared" si="97"/>
        <v>0</v>
      </c>
      <c r="J298" t="e">
        <f t="shared" si="98"/>
        <v>#N/A</v>
      </c>
      <c r="L298" s="47">
        <v>6</v>
      </c>
      <c r="M298" s="41"/>
      <c r="N298" s="50"/>
      <c r="O298" s="41"/>
      <c r="P298" s="21"/>
      <c r="R298">
        <f t="shared" si="99"/>
        <v>0</v>
      </c>
      <c r="S298" t="e">
        <f t="shared" si="91"/>
        <v>#DIV/0!</v>
      </c>
      <c r="T298">
        <f t="shared" si="100"/>
        <v>0</v>
      </c>
      <c r="U298" s="5"/>
      <c r="V298">
        <f t="shared" si="101"/>
        <v>0</v>
      </c>
      <c r="W298" t="e">
        <f t="shared" si="102"/>
        <v>#DIV/0!</v>
      </c>
      <c r="X298" t="e">
        <f t="shared" si="103"/>
        <v>#DIV/0!</v>
      </c>
      <c r="Y298" t="e">
        <f t="shared" si="104"/>
        <v>#DIV/0!</v>
      </c>
      <c r="Z298" t="e">
        <f t="shared" si="93"/>
        <v>#DIV/0!</v>
      </c>
    </row>
    <row r="299" spans="1:26" x14ac:dyDescent="0.2">
      <c r="A299">
        <v>7</v>
      </c>
      <c r="B299" s="41"/>
      <c r="C299" s="41"/>
      <c r="D299" s="41"/>
      <c r="E299" s="41"/>
      <c r="F299">
        <f t="shared" si="94"/>
        <v>0</v>
      </c>
      <c r="G299">
        <f t="shared" si="95"/>
        <v>0</v>
      </c>
      <c r="H299">
        <f t="shared" si="96"/>
        <v>0</v>
      </c>
      <c r="I299">
        <f t="shared" si="97"/>
        <v>0</v>
      </c>
      <c r="J299" t="e">
        <f t="shared" si="98"/>
        <v>#N/A</v>
      </c>
      <c r="L299" s="47">
        <v>7</v>
      </c>
      <c r="M299" s="41"/>
      <c r="N299" s="50"/>
      <c r="O299" s="41"/>
      <c r="P299" s="21"/>
      <c r="R299">
        <f t="shared" si="99"/>
        <v>0</v>
      </c>
      <c r="S299" t="e">
        <f t="shared" si="91"/>
        <v>#DIV/0!</v>
      </c>
      <c r="T299">
        <f t="shared" si="100"/>
        <v>0</v>
      </c>
      <c r="U299" s="5"/>
      <c r="V299">
        <f t="shared" si="101"/>
        <v>0</v>
      </c>
      <c r="W299" t="e">
        <f t="shared" si="102"/>
        <v>#DIV/0!</v>
      </c>
      <c r="X299" t="e">
        <f t="shared" si="103"/>
        <v>#DIV/0!</v>
      </c>
      <c r="Y299" t="e">
        <f t="shared" si="104"/>
        <v>#DIV/0!</v>
      </c>
      <c r="Z299" t="e">
        <f t="shared" si="93"/>
        <v>#DIV/0!</v>
      </c>
    </row>
    <row r="300" spans="1:26" x14ac:dyDescent="0.2">
      <c r="A300">
        <v>8</v>
      </c>
      <c r="B300" s="41"/>
      <c r="C300" s="41"/>
      <c r="D300" s="41"/>
      <c r="E300" s="41"/>
      <c r="F300">
        <f t="shared" si="94"/>
        <v>0</v>
      </c>
      <c r="G300">
        <f t="shared" si="95"/>
        <v>0</v>
      </c>
      <c r="H300">
        <f t="shared" si="96"/>
        <v>0</v>
      </c>
      <c r="I300">
        <f t="shared" si="97"/>
        <v>0</v>
      </c>
      <c r="J300" t="e">
        <f t="shared" si="98"/>
        <v>#N/A</v>
      </c>
      <c r="L300" s="47">
        <v>8</v>
      </c>
      <c r="M300" s="41"/>
      <c r="N300" s="41"/>
      <c r="O300" s="41"/>
      <c r="P300" s="21"/>
      <c r="R300">
        <f t="shared" si="99"/>
        <v>0</v>
      </c>
      <c r="S300" t="e">
        <f t="shared" si="91"/>
        <v>#DIV/0!</v>
      </c>
      <c r="T300">
        <f t="shared" si="100"/>
        <v>0</v>
      </c>
      <c r="U300" s="5"/>
      <c r="V300">
        <f t="shared" si="101"/>
        <v>0</v>
      </c>
      <c r="W300" t="e">
        <f t="shared" si="102"/>
        <v>#DIV/0!</v>
      </c>
      <c r="X300" t="e">
        <f t="shared" si="103"/>
        <v>#DIV/0!</v>
      </c>
      <c r="Y300" t="e">
        <f t="shared" si="104"/>
        <v>#DIV/0!</v>
      </c>
      <c r="Z300" t="e">
        <f t="shared" si="93"/>
        <v>#DIV/0!</v>
      </c>
    </row>
    <row r="301" spans="1:26" x14ac:dyDescent="0.2">
      <c r="A301">
        <v>9</v>
      </c>
      <c r="B301" s="41"/>
      <c r="C301" s="41"/>
      <c r="D301" s="41"/>
      <c r="E301" s="41"/>
      <c r="F301">
        <f t="shared" si="94"/>
        <v>0</v>
      </c>
      <c r="G301">
        <f t="shared" si="95"/>
        <v>0</v>
      </c>
      <c r="H301">
        <f t="shared" si="96"/>
        <v>0</v>
      </c>
      <c r="I301">
        <f t="shared" si="97"/>
        <v>0</v>
      </c>
      <c r="J301" t="e">
        <f t="shared" si="98"/>
        <v>#N/A</v>
      </c>
      <c r="L301" s="47">
        <v>9</v>
      </c>
      <c r="M301" s="41"/>
      <c r="N301" s="50"/>
      <c r="O301" s="41"/>
      <c r="P301" s="21"/>
      <c r="R301">
        <f t="shared" si="99"/>
        <v>0</v>
      </c>
      <c r="S301" t="e">
        <f t="shared" si="91"/>
        <v>#DIV/0!</v>
      </c>
      <c r="T301">
        <f t="shared" si="100"/>
        <v>0</v>
      </c>
      <c r="U301" s="5"/>
      <c r="V301">
        <f t="shared" si="101"/>
        <v>0</v>
      </c>
      <c r="W301" t="e">
        <f t="shared" si="102"/>
        <v>#DIV/0!</v>
      </c>
      <c r="X301" t="e">
        <f t="shared" si="103"/>
        <v>#DIV/0!</v>
      </c>
      <c r="Y301" t="e">
        <f t="shared" si="104"/>
        <v>#DIV/0!</v>
      </c>
      <c r="Z301" t="e">
        <f t="shared" si="93"/>
        <v>#DIV/0!</v>
      </c>
    </row>
    <row r="302" spans="1:26" x14ac:dyDescent="0.2">
      <c r="A302">
        <v>10</v>
      </c>
      <c r="B302" s="41"/>
      <c r="C302" s="41"/>
      <c r="D302" s="41"/>
      <c r="E302" s="41"/>
      <c r="F302">
        <f t="shared" si="94"/>
        <v>0</v>
      </c>
      <c r="G302">
        <f t="shared" si="95"/>
        <v>0</v>
      </c>
      <c r="H302">
        <f t="shared" si="96"/>
        <v>0</v>
      </c>
      <c r="I302">
        <f t="shared" si="97"/>
        <v>0</v>
      </c>
      <c r="J302" t="e">
        <f t="shared" si="98"/>
        <v>#N/A</v>
      </c>
      <c r="L302" s="47">
        <v>10</v>
      </c>
      <c r="M302" s="41"/>
      <c r="N302" s="50"/>
      <c r="O302" s="41"/>
      <c r="P302" s="21"/>
      <c r="R302">
        <f t="shared" si="99"/>
        <v>0</v>
      </c>
      <c r="S302" t="e">
        <f t="shared" si="91"/>
        <v>#DIV/0!</v>
      </c>
      <c r="T302">
        <f t="shared" si="100"/>
        <v>0</v>
      </c>
      <c r="U302" s="5"/>
      <c r="V302">
        <f t="shared" si="101"/>
        <v>0</v>
      </c>
      <c r="W302" t="e">
        <f t="shared" si="102"/>
        <v>#DIV/0!</v>
      </c>
      <c r="X302" t="e">
        <f t="shared" si="103"/>
        <v>#DIV/0!</v>
      </c>
      <c r="Y302" t="e">
        <f t="shared" si="104"/>
        <v>#DIV/0!</v>
      </c>
      <c r="Z302" t="e">
        <f t="shared" si="93"/>
        <v>#DIV/0!</v>
      </c>
    </row>
    <row r="303" spans="1:26" x14ac:dyDescent="0.2">
      <c r="A303">
        <v>11</v>
      </c>
      <c r="B303" s="41"/>
      <c r="C303" s="41"/>
      <c r="D303" s="41"/>
      <c r="E303" s="41"/>
      <c r="F303">
        <f t="shared" si="94"/>
        <v>0</v>
      </c>
      <c r="G303">
        <f t="shared" si="95"/>
        <v>0</v>
      </c>
      <c r="H303">
        <f t="shared" si="96"/>
        <v>0</v>
      </c>
      <c r="I303">
        <f t="shared" si="97"/>
        <v>0</v>
      </c>
      <c r="J303" t="e">
        <f t="shared" si="98"/>
        <v>#N/A</v>
      </c>
      <c r="L303" s="47">
        <v>11</v>
      </c>
      <c r="M303" s="41"/>
      <c r="N303" s="50"/>
      <c r="O303" s="41"/>
      <c r="P303" s="21"/>
      <c r="R303">
        <f t="shared" si="99"/>
        <v>0</v>
      </c>
      <c r="S303" t="e">
        <f t="shared" si="91"/>
        <v>#DIV/0!</v>
      </c>
      <c r="T303">
        <f t="shared" si="100"/>
        <v>0</v>
      </c>
      <c r="U303" s="5"/>
      <c r="V303">
        <f t="shared" si="101"/>
        <v>0</v>
      </c>
      <c r="W303" t="e">
        <f t="shared" si="102"/>
        <v>#DIV/0!</v>
      </c>
      <c r="X303" t="e">
        <f t="shared" si="103"/>
        <v>#DIV/0!</v>
      </c>
      <c r="Y303" t="e">
        <f t="shared" si="104"/>
        <v>#DIV/0!</v>
      </c>
      <c r="Z303" t="e">
        <f t="shared" si="93"/>
        <v>#DIV/0!</v>
      </c>
    </row>
    <row r="304" spans="1:26" x14ac:dyDescent="0.2">
      <c r="A304">
        <v>12</v>
      </c>
      <c r="B304" s="41"/>
      <c r="C304" s="41"/>
      <c r="D304" s="41"/>
      <c r="E304" s="41"/>
      <c r="F304">
        <f t="shared" si="94"/>
        <v>0</v>
      </c>
      <c r="G304">
        <f t="shared" si="95"/>
        <v>0</v>
      </c>
      <c r="H304">
        <f t="shared" si="96"/>
        <v>0</v>
      </c>
      <c r="I304">
        <f t="shared" si="97"/>
        <v>0</v>
      </c>
      <c r="J304" t="e">
        <f t="shared" si="98"/>
        <v>#N/A</v>
      </c>
      <c r="L304" s="47">
        <v>12</v>
      </c>
      <c r="M304" s="41"/>
      <c r="N304" s="50"/>
      <c r="O304" s="41"/>
      <c r="P304" s="21"/>
      <c r="R304">
        <f t="shared" si="99"/>
        <v>0</v>
      </c>
      <c r="S304" t="e">
        <f t="shared" si="91"/>
        <v>#DIV/0!</v>
      </c>
      <c r="T304">
        <f t="shared" si="100"/>
        <v>0</v>
      </c>
      <c r="U304" s="5"/>
      <c r="V304">
        <f t="shared" si="101"/>
        <v>0</v>
      </c>
      <c r="W304" t="e">
        <f t="shared" si="102"/>
        <v>#DIV/0!</v>
      </c>
      <c r="X304" t="e">
        <f t="shared" si="103"/>
        <v>#DIV/0!</v>
      </c>
      <c r="Y304" t="e">
        <f t="shared" si="104"/>
        <v>#DIV/0!</v>
      </c>
      <c r="Z304" t="e">
        <f t="shared" si="93"/>
        <v>#DIV/0!</v>
      </c>
    </row>
    <row r="305" spans="1:26" x14ac:dyDescent="0.2">
      <c r="A305">
        <v>13</v>
      </c>
      <c r="B305" s="41"/>
      <c r="C305" s="41"/>
      <c r="D305" s="41"/>
      <c r="E305" s="41"/>
      <c r="F305">
        <f t="shared" si="94"/>
        <v>0</v>
      </c>
      <c r="G305">
        <f t="shared" si="95"/>
        <v>0</v>
      </c>
      <c r="H305">
        <f t="shared" si="96"/>
        <v>0</v>
      </c>
      <c r="I305">
        <f t="shared" si="97"/>
        <v>0</v>
      </c>
      <c r="J305" t="e">
        <f t="shared" si="98"/>
        <v>#N/A</v>
      </c>
      <c r="L305" s="47">
        <v>13</v>
      </c>
      <c r="M305" s="41"/>
      <c r="N305" s="50"/>
      <c r="O305" s="41"/>
      <c r="P305" s="21"/>
      <c r="R305">
        <f t="shared" si="99"/>
        <v>0</v>
      </c>
      <c r="S305" t="e">
        <f t="shared" si="91"/>
        <v>#DIV/0!</v>
      </c>
      <c r="T305">
        <f t="shared" si="100"/>
        <v>0</v>
      </c>
      <c r="U305" s="5"/>
      <c r="V305">
        <f t="shared" si="101"/>
        <v>0</v>
      </c>
      <c r="W305" t="e">
        <f t="shared" si="102"/>
        <v>#DIV/0!</v>
      </c>
      <c r="X305" t="e">
        <f t="shared" si="103"/>
        <v>#DIV/0!</v>
      </c>
      <c r="Y305" t="e">
        <f t="shared" si="104"/>
        <v>#DIV/0!</v>
      </c>
      <c r="Z305" t="e">
        <f t="shared" si="93"/>
        <v>#DIV/0!</v>
      </c>
    </row>
    <row r="306" spans="1:26" x14ac:dyDescent="0.2">
      <c r="A306">
        <v>14</v>
      </c>
      <c r="B306" s="41"/>
      <c r="C306" s="41"/>
      <c r="D306" s="41"/>
      <c r="E306" s="41"/>
      <c r="F306">
        <f t="shared" si="94"/>
        <v>0</v>
      </c>
      <c r="G306">
        <f t="shared" si="95"/>
        <v>0</v>
      </c>
      <c r="H306">
        <f t="shared" si="96"/>
        <v>0</v>
      </c>
      <c r="I306">
        <f t="shared" si="97"/>
        <v>0</v>
      </c>
      <c r="J306" t="e">
        <f t="shared" si="98"/>
        <v>#N/A</v>
      </c>
      <c r="L306" s="47">
        <v>14</v>
      </c>
      <c r="M306" s="41"/>
      <c r="N306" s="50"/>
      <c r="O306" s="41"/>
      <c r="P306" s="21"/>
      <c r="R306">
        <f t="shared" si="99"/>
        <v>0</v>
      </c>
      <c r="S306" t="e">
        <f t="shared" si="91"/>
        <v>#DIV/0!</v>
      </c>
      <c r="T306">
        <f t="shared" si="100"/>
        <v>0</v>
      </c>
      <c r="U306" s="5"/>
      <c r="V306">
        <f t="shared" si="101"/>
        <v>0</v>
      </c>
      <c r="W306" t="e">
        <f t="shared" si="102"/>
        <v>#DIV/0!</v>
      </c>
      <c r="X306" t="e">
        <f t="shared" si="103"/>
        <v>#DIV/0!</v>
      </c>
      <c r="Y306" t="e">
        <f t="shared" si="104"/>
        <v>#DIV/0!</v>
      </c>
      <c r="Z306" t="e">
        <f t="shared" si="93"/>
        <v>#DIV/0!</v>
      </c>
    </row>
    <row r="307" spans="1:26" x14ac:dyDescent="0.2">
      <c r="A307">
        <v>15</v>
      </c>
      <c r="B307" s="41"/>
      <c r="C307" s="41"/>
      <c r="D307" s="41"/>
      <c r="E307" s="41"/>
      <c r="F307">
        <f t="shared" si="94"/>
        <v>0</v>
      </c>
      <c r="G307">
        <f t="shared" si="95"/>
        <v>0</v>
      </c>
      <c r="H307">
        <f t="shared" si="96"/>
        <v>0</v>
      </c>
      <c r="I307">
        <f t="shared" si="97"/>
        <v>0</v>
      </c>
      <c r="J307" t="e">
        <f t="shared" si="98"/>
        <v>#N/A</v>
      </c>
      <c r="L307" s="47">
        <v>15</v>
      </c>
      <c r="M307" s="41"/>
      <c r="N307" s="50"/>
      <c r="O307" s="41"/>
      <c r="P307" s="21"/>
      <c r="R307">
        <f t="shared" si="99"/>
        <v>0</v>
      </c>
      <c r="S307" t="e">
        <f t="shared" si="91"/>
        <v>#DIV/0!</v>
      </c>
      <c r="T307">
        <f t="shared" si="100"/>
        <v>0</v>
      </c>
      <c r="U307" s="5"/>
      <c r="V307">
        <f t="shared" si="101"/>
        <v>0</v>
      </c>
      <c r="W307" t="e">
        <f t="shared" si="102"/>
        <v>#DIV/0!</v>
      </c>
      <c r="X307" t="e">
        <f t="shared" si="103"/>
        <v>#DIV/0!</v>
      </c>
      <c r="Y307" t="e">
        <f t="shared" si="104"/>
        <v>#DIV/0!</v>
      </c>
      <c r="Z307" t="e">
        <f t="shared" si="93"/>
        <v>#DIV/0!</v>
      </c>
    </row>
    <row r="308" spans="1:26" x14ac:dyDescent="0.2">
      <c r="A308">
        <v>16</v>
      </c>
      <c r="B308" s="41"/>
      <c r="C308" s="41"/>
      <c r="D308" s="41"/>
      <c r="E308" s="41"/>
      <c r="F308">
        <f t="shared" si="94"/>
        <v>0</v>
      </c>
      <c r="G308">
        <f t="shared" si="95"/>
        <v>0</v>
      </c>
      <c r="H308">
        <f t="shared" si="96"/>
        <v>0</v>
      </c>
      <c r="I308">
        <f t="shared" si="97"/>
        <v>0</v>
      </c>
      <c r="J308" t="e">
        <f t="shared" si="98"/>
        <v>#N/A</v>
      </c>
      <c r="L308" s="47">
        <v>16</v>
      </c>
      <c r="M308" s="41"/>
      <c r="N308" s="50"/>
      <c r="O308" s="41"/>
      <c r="P308" s="21"/>
      <c r="R308">
        <f t="shared" si="99"/>
        <v>0</v>
      </c>
      <c r="S308" t="e">
        <f t="shared" si="91"/>
        <v>#DIV/0!</v>
      </c>
      <c r="T308">
        <f t="shared" si="100"/>
        <v>0</v>
      </c>
      <c r="U308" s="5"/>
      <c r="V308">
        <f t="shared" si="101"/>
        <v>0</v>
      </c>
      <c r="W308" t="e">
        <f t="shared" si="102"/>
        <v>#DIV/0!</v>
      </c>
      <c r="X308" t="e">
        <f t="shared" si="103"/>
        <v>#DIV/0!</v>
      </c>
      <c r="Y308" t="e">
        <f t="shared" si="104"/>
        <v>#DIV/0!</v>
      </c>
      <c r="Z308" t="e">
        <f t="shared" si="93"/>
        <v>#DIV/0!</v>
      </c>
    </row>
    <row r="309" spans="1:26" x14ac:dyDescent="0.2">
      <c r="A309">
        <v>17</v>
      </c>
      <c r="B309" s="41"/>
      <c r="C309" s="41"/>
      <c r="D309" s="41"/>
      <c r="E309" s="41"/>
      <c r="F309">
        <f t="shared" si="94"/>
        <v>0</v>
      </c>
      <c r="G309">
        <f t="shared" si="95"/>
        <v>0</v>
      </c>
      <c r="H309">
        <f t="shared" si="96"/>
        <v>0</v>
      </c>
      <c r="I309">
        <f t="shared" si="97"/>
        <v>0</v>
      </c>
      <c r="J309" t="e">
        <f t="shared" si="98"/>
        <v>#N/A</v>
      </c>
      <c r="L309" s="47">
        <v>17</v>
      </c>
      <c r="M309" s="41"/>
      <c r="N309" s="50"/>
      <c r="O309" s="41"/>
      <c r="P309" s="21"/>
      <c r="R309">
        <f t="shared" si="99"/>
        <v>0</v>
      </c>
      <c r="S309" t="e">
        <f t="shared" si="91"/>
        <v>#DIV/0!</v>
      </c>
      <c r="T309">
        <f t="shared" si="100"/>
        <v>0</v>
      </c>
      <c r="U309" s="5"/>
      <c r="V309">
        <f t="shared" si="101"/>
        <v>0</v>
      </c>
      <c r="W309" t="e">
        <f t="shared" si="102"/>
        <v>#DIV/0!</v>
      </c>
      <c r="X309" t="e">
        <f t="shared" si="103"/>
        <v>#DIV/0!</v>
      </c>
      <c r="Y309" t="e">
        <f t="shared" si="104"/>
        <v>#DIV/0!</v>
      </c>
      <c r="Z309" t="e">
        <f t="shared" si="93"/>
        <v>#DIV/0!</v>
      </c>
    </row>
    <row r="310" spans="1:26" x14ac:dyDescent="0.2">
      <c r="A310">
        <v>18</v>
      </c>
      <c r="B310" s="41"/>
      <c r="C310" s="41"/>
      <c r="D310" s="41"/>
      <c r="E310" s="41"/>
      <c r="F310">
        <f t="shared" si="94"/>
        <v>0</v>
      </c>
      <c r="G310">
        <f t="shared" si="95"/>
        <v>0</v>
      </c>
      <c r="H310">
        <f t="shared" si="96"/>
        <v>0</v>
      </c>
      <c r="I310">
        <f t="shared" si="97"/>
        <v>0</v>
      </c>
      <c r="J310" t="e">
        <f t="shared" si="98"/>
        <v>#N/A</v>
      </c>
      <c r="L310" s="47">
        <v>18</v>
      </c>
      <c r="M310" s="41"/>
      <c r="N310" s="50"/>
      <c r="O310" s="41"/>
      <c r="P310" s="21"/>
      <c r="R310">
        <f t="shared" si="99"/>
        <v>0</v>
      </c>
      <c r="S310" t="e">
        <f t="shared" si="91"/>
        <v>#DIV/0!</v>
      </c>
      <c r="T310">
        <f t="shared" si="100"/>
        <v>0</v>
      </c>
      <c r="U310" s="5"/>
      <c r="V310">
        <f t="shared" si="101"/>
        <v>0</v>
      </c>
      <c r="W310" t="e">
        <f t="shared" si="102"/>
        <v>#DIV/0!</v>
      </c>
      <c r="X310" t="e">
        <f t="shared" si="103"/>
        <v>#DIV/0!</v>
      </c>
      <c r="Y310" t="e">
        <f t="shared" si="104"/>
        <v>#DIV/0!</v>
      </c>
      <c r="Z310" t="e">
        <f t="shared" si="93"/>
        <v>#DIV/0!</v>
      </c>
    </row>
    <row r="311" spans="1:26" x14ac:dyDescent="0.2">
      <c r="A311">
        <v>19</v>
      </c>
      <c r="B311" s="41"/>
      <c r="C311" s="41"/>
      <c r="D311" s="41"/>
      <c r="E311" s="41"/>
      <c r="F311">
        <f t="shared" si="94"/>
        <v>0</v>
      </c>
      <c r="G311">
        <f t="shared" si="95"/>
        <v>0</v>
      </c>
      <c r="H311">
        <f t="shared" si="96"/>
        <v>0</v>
      </c>
      <c r="I311">
        <f t="shared" si="97"/>
        <v>0</v>
      </c>
      <c r="L311" s="47">
        <v>19</v>
      </c>
      <c r="M311" s="41"/>
      <c r="N311" s="50"/>
      <c r="O311" s="41"/>
      <c r="P311" s="21"/>
      <c r="R311">
        <f t="shared" si="99"/>
        <v>0</v>
      </c>
      <c r="S311" t="e">
        <f t="shared" si="91"/>
        <v>#DIV/0!</v>
      </c>
      <c r="T311">
        <f t="shared" si="100"/>
        <v>0</v>
      </c>
      <c r="U311" s="5"/>
      <c r="V311">
        <f t="shared" si="101"/>
        <v>0</v>
      </c>
      <c r="W311" t="e">
        <f t="shared" si="102"/>
        <v>#DIV/0!</v>
      </c>
      <c r="X311" t="e">
        <f t="shared" si="103"/>
        <v>#DIV/0!</v>
      </c>
      <c r="Y311" t="e">
        <f t="shared" si="104"/>
        <v>#DIV/0!</v>
      </c>
      <c r="Z311" t="e">
        <f t="shared" si="93"/>
        <v>#DIV/0!</v>
      </c>
    </row>
    <row r="312" spans="1:26" x14ac:dyDescent="0.2">
      <c r="A312">
        <v>20</v>
      </c>
      <c r="B312" s="41"/>
      <c r="C312" s="41"/>
      <c r="D312" s="41"/>
      <c r="E312" s="41"/>
      <c r="F312">
        <f t="shared" si="94"/>
        <v>0</v>
      </c>
      <c r="G312">
        <f t="shared" si="95"/>
        <v>0</v>
      </c>
      <c r="H312">
        <f t="shared" si="96"/>
        <v>0</v>
      </c>
      <c r="I312">
        <f t="shared" si="97"/>
        <v>0</v>
      </c>
      <c r="L312" s="47">
        <v>20</v>
      </c>
      <c r="M312" s="41"/>
      <c r="N312" s="50"/>
      <c r="O312" s="41"/>
      <c r="P312" s="21"/>
      <c r="R312">
        <f t="shared" si="99"/>
        <v>0</v>
      </c>
      <c r="S312" t="e">
        <f t="shared" si="91"/>
        <v>#DIV/0!</v>
      </c>
      <c r="T312">
        <f t="shared" si="100"/>
        <v>0</v>
      </c>
      <c r="U312" s="5"/>
      <c r="V312">
        <f t="shared" si="101"/>
        <v>0</v>
      </c>
      <c r="W312" t="e">
        <f t="shared" si="102"/>
        <v>#DIV/0!</v>
      </c>
      <c r="X312" t="e">
        <f t="shared" si="103"/>
        <v>#DIV/0!</v>
      </c>
      <c r="Y312" t="e">
        <f t="shared" si="104"/>
        <v>#DIV/0!</v>
      </c>
      <c r="Z312" t="e">
        <f t="shared" si="93"/>
        <v>#DIV/0!</v>
      </c>
    </row>
    <row r="313" spans="1:26" x14ac:dyDescent="0.2">
      <c r="A313">
        <v>21</v>
      </c>
      <c r="B313" s="41"/>
      <c r="C313" s="41"/>
      <c r="D313" s="41"/>
      <c r="E313" s="41"/>
      <c r="F313">
        <f t="shared" si="94"/>
        <v>0</v>
      </c>
      <c r="G313">
        <f t="shared" si="95"/>
        <v>0</v>
      </c>
      <c r="H313">
        <f t="shared" si="96"/>
        <v>0</v>
      </c>
      <c r="I313">
        <f t="shared" si="97"/>
        <v>0</v>
      </c>
      <c r="L313" s="47">
        <v>21</v>
      </c>
      <c r="M313" s="41"/>
      <c r="N313" s="50"/>
      <c r="O313" s="41"/>
      <c r="P313" s="21"/>
      <c r="R313">
        <f t="shared" si="99"/>
        <v>0</v>
      </c>
      <c r="S313" t="e">
        <f t="shared" si="91"/>
        <v>#DIV/0!</v>
      </c>
      <c r="T313">
        <f t="shared" si="100"/>
        <v>0</v>
      </c>
      <c r="U313" s="5"/>
      <c r="V313">
        <f t="shared" si="101"/>
        <v>0</v>
      </c>
      <c r="W313" t="e">
        <f t="shared" si="102"/>
        <v>#DIV/0!</v>
      </c>
      <c r="X313" t="e">
        <f t="shared" si="103"/>
        <v>#DIV/0!</v>
      </c>
      <c r="Y313" t="e">
        <f t="shared" si="104"/>
        <v>#DIV/0!</v>
      </c>
      <c r="Z313" t="e">
        <f t="shared" si="93"/>
        <v>#DIV/0!</v>
      </c>
    </row>
    <row r="314" spans="1:26" x14ac:dyDescent="0.2">
      <c r="A314">
        <v>22</v>
      </c>
      <c r="B314" s="41"/>
      <c r="C314" s="41"/>
      <c r="D314" s="41"/>
      <c r="E314" s="41"/>
      <c r="F314">
        <f t="shared" si="94"/>
        <v>0</v>
      </c>
      <c r="G314">
        <f t="shared" si="95"/>
        <v>0</v>
      </c>
      <c r="H314">
        <f t="shared" si="96"/>
        <v>0</v>
      </c>
      <c r="I314">
        <f t="shared" si="97"/>
        <v>0</v>
      </c>
      <c r="L314" s="47">
        <v>22</v>
      </c>
      <c r="M314" s="41"/>
      <c r="N314" s="50"/>
      <c r="O314" s="41"/>
      <c r="P314" s="21"/>
      <c r="R314">
        <f t="shared" si="99"/>
        <v>0</v>
      </c>
      <c r="S314" t="e">
        <f t="shared" si="91"/>
        <v>#DIV/0!</v>
      </c>
      <c r="T314">
        <f t="shared" si="100"/>
        <v>0</v>
      </c>
      <c r="U314" s="5"/>
      <c r="V314">
        <f t="shared" si="101"/>
        <v>0</v>
      </c>
      <c r="W314" t="e">
        <f t="shared" si="102"/>
        <v>#DIV/0!</v>
      </c>
      <c r="X314" t="e">
        <f t="shared" si="103"/>
        <v>#DIV/0!</v>
      </c>
      <c r="Y314" t="e">
        <f t="shared" si="104"/>
        <v>#DIV/0!</v>
      </c>
      <c r="Z314" t="e">
        <f t="shared" si="93"/>
        <v>#DIV/0!</v>
      </c>
    </row>
    <row r="315" spans="1:26" x14ac:dyDescent="0.2">
      <c r="A315">
        <v>23</v>
      </c>
      <c r="B315" s="41"/>
      <c r="C315" s="41"/>
      <c r="D315" s="41"/>
      <c r="E315" s="41"/>
      <c r="F315">
        <f t="shared" si="94"/>
        <v>0</v>
      </c>
      <c r="G315">
        <f t="shared" si="95"/>
        <v>0</v>
      </c>
      <c r="H315">
        <f t="shared" si="96"/>
        <v>0</v>
      </c>
      <c r="I315">
        <f t="shared" si="97"/>
        <v>0</v>
      </c>
      <c r="L315" s="47">
        <v>23</v>
      </c>
      <c r="M315" s="41"/>
      <c r="N315" s="41"/>
      <c r="O315" s="41"/>
      <c r="P315" s="21"/>
      <c r="R315">
        <f t="shared" si="99"/>
        <v>0</v>
      </c>
      <c r="S315" t="e">
        <f t="shared" si="91"/>
        <v>#DIV/0!</v>
      </c>
      <c r="T315">
        <f t="shared" si="100"/>
        <v>0</v>
      </c>
      <c r="U315" s="5"/>
      <c r="V315">
        <f t="shared" si="101"/>
        <v>0</v>
      </c>
      <c r="W315" t="e">
        <f t="shared" si="102"/>
        <v>#DIV/0!</v>
      </c>
      <c r="X315" t="e">
        <f t="shared" si="103"/>
        <v>#DIV/0!</v>
      </c>
      <c r="Y315" t="e">
        <f t="shared" si="104"/>
        <v>#DIV/0!</v>
      </c>
      <c r="Z315" t="e">
        <f t="shared" si="93"/>
        <v>#DIV/0!</v>
      </c>
    </row>
    <row r="316" spans="1:26" x14ac:dyDescent="0.2">
      <c r="A316">
        <v>24</v>
      </c>
      <c r="B316" s="41"/>
      <c r="C316" s="41"/>
      <c r="D316" s="41"/>
      <c r="E316" s="41"/>
      <c r="F316">
        <f t="shared" si="94"/>
        <v>0</v>
      </c>
      <c r="G316">
        <f t="shared" si="95"/>
        <v>0</v>
      </c>
      <c r="H316">
        <f t="shared" si="96"/>
        <v>0</v>
      </c>
      <c r="I316">
        <f t="shared" si="97"/>
        <v>0</v>
      </c>
      <c r="L316" s="47">
        <v>24</v>
      </c>
      <c r="M316" s="41"/>
      <c r="N316" s="50"/>
      <c r="O316" s="41"/>
      <c r="P316" s="21"/>
      <c r="R316">
        <f t="shared" si="99"/>
        <v>0</v>
      </c>
      <c r="S316" t="e">
        <f t="shared" si="91"/>
        <v>#DIV/0!</v>
      </c>
      <c r="T316">
        <f t="shared" si="100"/>
        <v>0</v>
      </c>
      <c r="U316" s="5"/>
      <c r="V316">
        <f t="shared" si="101"/>
        <v>0</v>
      </c>
      <c r="W316" t="e">
        <f t="shared" si="102"/>
        <v>#DIV/0!</v>
      </c>
      <c r="X316" t="e">
        <f t="shared" si="103"/>
        <v>#DIV/0!</v>
      </c>
      <c r="Y316" t="e">
        <f t="shared" si="104"/>
        <v>#DIV/0!</v>
      </c>
      <c r="Z316" t="e">
        <f t="shared" si="93"/>
        <v>#DIV/0!</v>
      </c>
    </row>
    <row r="317" spans="1:26" x14ac:dyDescent="0.2">
      <c r="A317">
        <v>25</v>
      </c>
      <c r="B317" s="41"/>
      <c r="C317" s="41"/>
      <c r="D317" s="41"/>
      <c r="E317" s="41"/>
      <c r="F317">
        <f t="shared" si="94"/>
        <v>0</v>
      </c>
      <c r="G317">
        <f t="shared" si="95"/>
        <v>0</v>
      </c>
      <c r="H317">
        <f t="shared" si="96"/>
        <v>0</v>
      </c>
      <c r="I317">
        <f t="shared" si="97"/>
        <v>0</v>
      </c>
      <c r="L317" s="47">
        <v>25</v>
      </c>
      <c r="M317" s="41"/>
      <c r="N317" s="50"/>
      <c r="O317" s="41"/>
      <c r="P317" s="21"/>
      <c r="R317">
        <f t="shared" si="99"/>
        <v>0</v>
      </c>
      <c r="S317" t="e">
        <f t="shared" si="91"/>
        <v>#DIV/0!</v>
      </c>
      <c r="T317">
        <f t="shared" si="100"/>
        <v>0</v>
      </c>
      <c r="U317" s="5"/>
      <c r="V317">
        <f t="shared" si="101"/>
        <v>0</v>
      </c>
      <c r="W317" t="e">
        <f t="shared" si="102"/>
        <v>#DIV/0!</v>
      </c>
      <c r="X317" t="e">
        <f t="shared" si="103"/>
        <v>#DIV/0!</v>
      </c>
      <c r="Y317" t="e">
        <f t="shared" si="104"/>
        <v>#DIV/0!</v>
      </c>
      <c r="Z317" t="e">
        <f t="shared" si="93"/>
        <v>#DIV/0!</v>
      </c>
    </row>
    <row r="318" spans="1:26" x14ac:dyDescent="0.2">
      <c r="A318">
        <v>26</v>
      </c>
      <c r="B318" s="41"/>
      <c r="C318" s="41"/>
      <c r="D318" s="41"/>
      <c r="E318" s="41"/>
      <c r="F318">
        <f t="shared" si="94"/>
        <v>0</v>
      </c>
      <c r="G318">
        <f t="shared" si="95"/>
        <v>0</v>
      </c>
      <c r="H318">
        <f t="shared" si="96"/>
        <v>0</v>
      </c>
      <c r="I318">
        <f t="shared" si="97"/>
        <v>0</v>
      </c>
      <c r="L318" s="47">
        <v>26</v>
      </c>
      <c r="M318" s="41"/>
      <c r="N318" s="41"/>
      <c r="O318" s="41"/>
      <c r="P318" s="21"/>
      <c r="R318">
        <f t="shared" si="99"/>
        <v>0</v>
      </c>
      <c r="S318" t="e">
        <f t="shared" si="91"/>
        <v>#DIV/0!</v>
      </c>
      <c r="T318">
        <f t="shared" si="100"/>
        <v>0</v>
      </c>
      <c r="U318" s="5"/>
      <c r="V318">
        <f t="shared" si="101"/>
        <v>0</v>
      </c>
      <c r="W318" t="e">
        <f t="shared" si="102"/>
        <v>#DIV/0!</v>
      </c>
      <c r="X318" t="e">
        <f t="shared" si="103"/>
        <v>#DIV/0!</v>
      </c>
      <c r="Y318" t="e">
        <f t="shared" si="104"/>
        <v>#DIV/0!</v>
      </c>
      <c r="Z318" t="e">
        <f t="shared" si="93"/>
        <v>#DIV/0!</v>
      </c>
    </row>
    <row r="319" spans="1:26" x14ac:dyDescent="0.2">
      <c r="A319">
        <v>27</v>
      </c>
      <c r="B319" s="41"/>
      <c r="C319" s="41"/>
      <c r="D319" s="41"/>
      <c r="E319" s="41"/>
      <c r="F319">
        <f t="shared" si="94"/>
        <v>0</v>
      </c>
      <c r="G319">
        <f t="shared" si="95"/>
        <v>0</v>
      </c>
      <c r="H319">
        <f t="shared" si="96"/>
        <v>0</v>
      </c>
      <c r="I319">
        <f t="shared" si="97"/>
        <v>0</v>
      </c>
      <c r="L319" s="47">
        <v>27</v>
      </c>
      <c r="M319" s="41"/>
      <c r="N319" s="50"/>
      <c r="O319" s="41"/>
      <c r="P319" s="21"/>
      <c r="R319">
        <f t="shared" si="99"/>
        <v>0</v>
      </c>
      <c r="S319" t="e">
        <f t="shared" si="91"/>
        <v>#DIV/0!</v>
      </c>
      <c r="T319">
        <f t="shared" si="100"/>
        <v>0</v>
      </c>
      <c r="U319" s="5"/>
      <c r="V319">
        <f t="shared" si="101"/>
        <v>0</v>
      </c>
      <c r="W319" t="e">
        <f t="shared" si="102"/>
        <v>#DIV/0!</v>
      </c>
      <c r="X319" t="e">
        <f t="shared" si="103"/>
        <v>#DIV/0!</v>
      </c>
      <c r="Y319" t="e">
        <f t="shared" si="104"/>
        <v>#DIV/0!</v>
      </c>
      <c r="Z319" t="e">
        <f t="shared" si="93"/>
        <v>#DIV/0!</v>
      </c>
    </row>
    <row r="320" spans="1:26" x14ac:dyDescent="0.2">
      <c r="A320">
        <v>28</v>
      </c>
      <c r="B320" s="41"/>
      <c r="C320" s="41"/>
      <c r="D320" s="41"/>
      <c r="E320" s="41"/>
      <c r="F320">
        <f t="shared" si="94"/>
        <v>0</v>
      </c>
      <c r="G320">
        <f t="shared" si="95"/>
        <v>0</v>
      </c>
      <c r="H320">
        <f t="shared" si="96"/>
        <v>0</v>
      </c>
      <c r="I320">
        <f t="shared" si="97"/>
        <v>0</v>
      </c>
      <c r="L320" s="47">
        <v>28</v>
      </c>
      <c r="M320" s="41"/>
      <c r="N320" s="50"/>
      <c r="O320" s="41"/>
      <c r="P320" s="21"/>
      <c r="R320">
        <f t="shared" si="99"/>
        <v>0</v>
      </c>
      <c r="S320" t="e">
        <f t="shared" si="91"/>
        <v>#DIV/0!</v>
      </c>
      <c r="T320">
        <f t="shared" si="100"/>
        <v>0</v>
      </c>
      <c r="U320" s="5"/>
      <c r="V320">
        <f t="shared" si="101"/>
        <v>0</v>
      </c>
      <c r="W320" t="e">
        <f t="shared" si="102"/>
        <v>#DIV/0!</v>
      </c>
      <c r="X320" t="e">
        <f t="shared" si="103"/>
        <v>#DIV/0!</v>
      </c>
      <c r="Y320" t="e">
        <f t="shared" si="104"/>
        <v>#DIV/0!</v>
      </c>
      <c r="Z320" t="e">
        <f t="shared" si="93"/>
        <v>#DIV/0!</v>
      </c>
    </row>
    <row r="321" spans="1:26" x14ac:dyDescent="0.2">
      <c r="A321">
        <v>29</v>
      </c>
      <c r="B321" s="41"/>
      <c r="C321" s="41"/>
      <c r="D321" s="41"/>
      <c r="E321" s="41"/>
      <c r="F321">
        <f t="shared" si="94"/>
        <v>0</v>
      </c>
      <c r="G321">
        <f t="shared" si="95"/>
        <v>0</v>
      </c>
      <c r="H321">
        <f t="shared" si="96"/>
        <v>0</v>
      </c>
      <c r="I321">
        <f t="shared" si="97"/>
        <v>0</v>
      </c>
      <c r="L321" s="47">
        <v>29</v>
      </c>
      <c r="M321" s="41"/>
      <c r="N321" s="41"/>
      <c r="O321" s="41"/>
      <c r="P321" s="21"/>
      <c r="R321">
        <f t="shared" si="99"/>
        <v>0</v>
      </c>
      <c r="S321" t="e">
        <f t="shared" si="91"/>
        <v>#DIV/0!</v>
      </c>
      <c r="T321">
        <f t="shared" si="100"/>
        <v>0</v>
      </c>
      <c r="U321" s="5"/>
      <c r="V321">
        <f t="shared" si="101"/>
        <v>0</v>
      </c>
      <c r="W321" t="e">
        <f t="shared" si="102"/>
        <v>#DIV/0!</v>
      </c>
      <c r="X321" t="e">
        <f t="shared" si="103"/>
        <v>#DIV/0!</v>
      </c>
      <c r="Y321" t="e">
        <f t="shared" si="104"/>
        <v>#DIV/0!</v>
      </c>
      <c r="Z321" t="e">
        <f t="shared" si="93"/>
        <v>#DIV/0!</v>
      </c>
    </row>
    <row r="322" spans="1:26" x14ac:dyDescent="0.2">
      <c r="A322">
        <v>30</v>
      </c>
      <c r="B322" s="41"/>
      <c r="C322" s="41"/>
      <c r="D322" s="41"/>
      <c r="E322" s="41"/>
      <c r="F322">
        <f t="shared" si="94"/>
        <v>0</v>
      </c>
      <c r="G322">
        <f t="shared" si="95"/>
        <v>0</v>
      </c>
      <c r="H322">
        <f t="shared" si="96"/>
        <v>0</v>
      </c>
      <c r="I322">
        <f t="shared" si="97"/>
        <v>0</v>
      </c>
      <c r="L322" s="47">
        <v>30</v>
      </c>
      <c r="M322" s="41"/>
      <c r="N322" s="41"/>
      <c r="O322" s="41"/>
      <c r="P322" s="21"/>
      <c r="R322">
        <f t="shared" si="99"/>
        <v>0</v>
      </c>
      <c r="S322" t="e">
        <f t="shared" si="91"/>
        <v>#DIV/0!</v>
      </c>
      <c r="T322">
        <f t="shared" si="100"/>
        <v>0</v>
      </c>
      <c r="U322" s="5"/>
      <c r="V322">
        <f t="shared" si="101"/>
        <v>0</v>
      </c>
      <c r="W322" t="e">
        <f t="shared" si="102"/>
        <v>#DIV/0!</v>
      </c>
      <c r="X322" t="e">
        <f t="shared" si="103"/>
        <v>#DIV/0!</v>
      </c>
      <c r="Y322" t="e">
        <f t="shared" si="104"/>
        <v>#DIV/0!</v>
      </c>
      <c r="Z322" t="e">
        <f t="shared" si="93"/>
        <v>#DIV/0!</v>
      </c>
    </row>
    <row r="323" spans="1:26" x14ac:dyDescent="0.2">
      <c r="A323">
        <v>31</v>
      </c>
      <c r="B323" s="41"/>
      <c r="C323" s="41"/>
      <c r="D323" s="41"/>
      <c r="E323" s="41"/>
      <c r="F323">
        <f t="shared" si="94"/>
        <v>0</v>
      </c>
      <c r="G323">
        <f t="shared" si="95"/>
        <v>0</v>
      </c>
      <c r="H323">
        <f t="shared" si="96"/>
        <v>0</v>
      </c>
      <c r="I323">
        <f t="shared" si="97"/>
        <v>0</v>
      </c>
      <c r="L323" s="47">
        <v>31</v>
      </c>
      <c r="M323" s="41"/>
      <c r="N323" s="41"/>
      <c r="O323" s="41"/>
      <c r="P323" s="21"/>
      <c r="R323">
        <f t="shared" si="99"/>
        <v>0</v>
      </c>
      <c r="S323" t="e">
        <f t="shared" si="91"/>
        <v>#DIV/0!</v>
      </c>
      <c r="T323">
        <f t="shared" si="100"/>
        <v>0</v>
      </c>
      <c r="U323" s="5"/>
      <c r="V323">
        <f t="shared" si="101"/>
        <v>0</v>
      </c>
      <c r="W323" t="e">
        <f t="shared" si="102"/>
        <v>#DIV/0!</v>
      </c>
      <c r="X323" t="e">
        <f t="shared" si="103"/>
        <v>#DIV/0!</v>
      </c>
      <c r="Y323" t="e">
        <f t="shared" si="104"/>
        <v>#DIV/0!</v>
      </c>
      <c r="Z323" t="e">
        <f t="shared" si="93"/>
        <v>#DIV/0!</v>
      </c>
    </row>
    <row r="324" spans="1:26" x14ac:dyDescent="0.2">
      <c r="A324">
        <v>32</v>
      </c>
      <c r="B324" s="41"/>
      <c r="C324" s="41"/>
      <c r="D324" s="41"/>
      <c r="E324" s="41"/>
      <c r="F324">
        <f t="shared" si="94"/>
        <v>0</v>
      </c>
      <c r="G324">
        <f t="shared" si="95"/>
        <v>0</v>
      </c>
      <c r="H324">
        <f t="shared" si="96"/>
        <v>0</v>
      </c>
      <c r="I324">
        <f t="shared" si="97"/>
        <v>0</v>
      </c>
      <c r="L324" s="47">
        <v>32</v>
      </c>
      <c r="M324" s="41"/>
      <c r="N324" s="41"/>
      <c r="O324" s="41"/>
      <c r="P324" s="21"/>
      <c r="R324">
        <f t="shared" si="99"/>
        <v>0</v>
      </c>
      <c r="S324" t="e">
        <f t="shared" si="91"/>
        <v>#DIV/0!</v>
      </c>
      <c r="T324">
        <f t="shared" si="100"/>
        <v>0</v>
      </c>
      <c r="U324" s="5"/>
      <c r="V324">
        <f t="shared" si="101"/>
        <v>0</v>
      </c>
      <c r="W324" t="e">
        <f t="shared" si="102"/>
        <v>#DIV/0!</v>
      </c>
      <c r="X324" t="e">
        <f t="shared" si="103"/>
        <v>#DIV/0!</v>
      </c>
      <c r="Y324" t="e">
        <f t="shared" si="104"/>
        <v>#DIV/0!</v>
      </c>
      <c r="Z324" t="e">
        <f t="shared" si="93"/>
        <v>#DIV/0!</v>
      </c>
    </row>
    <row r="325" spans="1:26" x14ac:dyDescent="0.2">
      <c r="A325">
        <v>33</v>
      </c>
      <c r="B325" s="41"/>
      <c r="C325" s="41"/>
      <c r="D325" s="41"/>
      <c r="E325" s="41"/>
      <c r="F325">
        <f t="shared" si="94"/>
        <v>0</v>
      </c>
      <c r="G325">
        <f t="shared" si="95"/>
        <v>0</v>
      </c>
      <c r="H325">
        <f t="shared" si="96"/>
        <v>0</v>
      </c>
      <c r="I325">
        <f t="shared" si="97"/>
        <v>0</v>
      </c>
      <c r="L325" s="47">
        <v>33</v>
      </c>
      <c r="M325" s="41"/>
      <c r="N325" s="41"/>
      <c r="O325" s="41"/>
      <c r="P325" s="21"/>
      <c r="R325">
        <f t="shared" si="99"/>
        <v>0</v>
      </c>
      <c r="S325" t="e">
        <f t="shared" si="91"/>
        <v>#DIV/0!</v>
      </c>
      <c r="T325">
        <f t="shared" si="100"/>
        <v>0</v>
      </c>
      <c r="U325" s="5"/>
      <c r="V325">
        <f t="shared" si="101"/>
        <v>0</v>
      </c>
      <c r="W325" t="e">
        <f t="shared" si="102"/>
        <v>#DIV/0!</v>
      </c>
      <c r="X325" t="e">
        <f t="shared" si="103"/>
        <v>#DIV/0!</v>
      </c>
      <c r="Y325" t="e">
        <f t="shared" si="104"/>
        <v>#DIV/0!</v>
      </c>
      <c r="Z325" t="e">
        <f t="shared" si="93"/>
        <v>#DIV/0!</v>
      </c>
    </row>
    <row r="326" spans="1:26" x14ac:dyDescent="0.2">
      <c r="A326">
        <v>34</v>
      </c>
      <c r="B326" s="41"/>
      <c r="C326" s="41"/>
      <c r="D326" s="41"/>
      <c r="E326" s="41"/>
      <c r="F326">
        <f t="shared" si="94"/>
        <v>0</v>
      </c>
      <c r="G326">
        <f t="shared" si="95"/>
        <v>0</v>
      </c>
      <c r="H326">
        <f t="shared" si="96"/>
        <v>0</v>
      </c>
      <c r="I326">
        <f t="shared" si="97"/>
        <v>0</v>
      </c>
      <c r="L326" s="47">
        <v>34</v>
      </c>
      <c r="M326" s="41"/>
      <c r="N326" s="41"/>
      <c r="O326" s="41"/>
      <c r="P326" s="21"/>
      <c r="R326">
        <f t="shared" si="99"/>
        <v>0</v>
      </c>
      <c r="S326" t="e">
        <f t="shared" si="91"/>
        <v>#DIV/0!</v>
      </c>
      <c r="T326">
        <f t="shared" si="100"/>
        <v>0</v>
      </c>
      <c r="U326" s="5"/>
      <c r="V326">
        <f t="shared" si="101"/>
        <v>0</v>
      </c>
      <c r="W326" t="e">
        <f t="shared" si="102"/>
        <v>#DIV/0!</v>
      </c>
      <c r="X326" t="e">
        <f t="shared" si="103"/>
        <v>#DIV/0!</v>
      </c>
      <c r="Y326" t="e">
        <f t="shared" si="104"/>
        <v>#DIV/0!</v>
      </c>
      <c r="Z326" t="e">
        <f t="shared" si="93"/>
        <v>#DIV/0!</v>
      </c>
    </row>
    <row r="327" spans="1:26" x14ac:dyDescent="0.2">
      <c r="A327">
        <v>35</v>
      </c>
      <c r="B327" s="41"/>
      <c r="C327" s="41"/>
      <c r="D327" s="41"/>
      <c r="E327" s="41"/>
      <c r="F327">
        <f t="shared" si="94"/>
        <v>0</v>
      </c>
      <c r="G327">
        <f t="shared" si="95"/>
        <v>0</v>
      </c>
      <c r="H327">
        <f t="shared" si="96"/>
        <v>0</v>
      </c>
      <c r="I327">
        <f t="shared" si="97"/>
        <v>0</v>
      </c>
      <c r="L327" s="47">
        <v>35</v>
      </c>
      <c r="M327" s="41"/>
      <c r="N327" s="41"/>
      <c r="O327" s="41"/>
      <c r="P327" s="21"/>
      <c r="R327">
        <f t="shared" si="99"/>
        <v>0</v>
      </c>
      <c r="S327" t="e">
        <f t="shared" si="91"/>
        <v>#DIV/0!</v>
      </c>
      <c r="T327">
        <f t="shared" si="100"/>
        <v>0</v>
      </c>
      <c r="U327" s="5"/>
      <c r="V327">
        <f t="shared" si="101"/>
        <v>0</v>
      </c>
      <c r="W327" t="e">
        <f t="shared" si="102"/>
        <v>#DIV/0!</v>
      </c>
      <c r="X327" t="e">
        <f t="shared" si="103"/>
        <v>#DIV/0!</v>
      </c>
      <c r="Y327" t="e">
        <f t="shared" si="104"/>
        <v>#DIV/0!</v>
      </c>
      <c r="Z327" t="e">
        <f t="shared" si="93"/>
        <v>#DIV/0!</v>
      </c>
    </row>
    <row r="328" spans="1:26" x14ac:dyDescent="0.2">
      <c r="A328">
        <v>36</v>
      </c>
      <c r="B328" s="41"/>
      <c r="C328" s="41"/>
      <c r="D328" s="41"/>
      <c r="E328" s="41"/>
      <c r="F328">
        <f t="shared" si="94"/>
        <v>0</v>
      </c>
      <c r="G328">
        <f t="shared" si="95"/>
        <v>0</v>
      </c>
      <c r="H328">
        <f t="shared" si="96"/>
        <v>0</v>
      </c>
      <c r="I328">
        <f t="shared" si="97"/>
        <v>0</v>
      </c>
      <c r="L328" s="47">
        <v>36</v>
      </c>
      <c r="M328" s="41"/>
      <c r="N328" s="41"/>
      <c r="O328" s="41"/>
      <c r="P328" s="21"/>
      <c r="R328">
        <f t="shared" si="99"/>
        <v>0</v>
      </c>
      <c r="S328" t="e">
        <f t="shared" si="91"/>
        <v>#DIV/0!</v>
      </c>
      <c r="T328">
        <f t="shared" si="100"/>
        <v>0</v>
      </c>
      <c r="U328" s="5"/>
      <c r="V328">
        <f t="shared" si="101"/>
        <v>0</v>
      </c>
      <c r="W328" t="e">
        <f t="shared" si="102"/>
        <v>#DIV/0!</v>
      </c>
      <c r="X328" t="e">
        <f t="shared" si="103"/>
        <v>#DIV/0!</v>
      </c>
      <c r="Y328" t="e">
        <f t="shared" si="104"/>
        <v>#DIV/0!</v>
      </c>
      <c r="Z328" t="e">
        <f t="shared" si="93"/>
        <v>#DIV/0!</v>
      </c>
    </row>
    <row r="329" spans="1:26" x14ac:dyDescent="0.2">
      <c r="A329">
        <v>37</v>
      </c>
      <c r="B329" s="41"/>
      <c r="C329" s="41"/>
      <c r="D329" s="41"/>
      <c r="E329" s="41"/>
      <c r="F329">
        <f t="shared" si="94"/>
        <v>0</v>
      </c>
      <c r="G329">
        <f t="shared" si="95"/>
        <v>0</v>
      </c>
      <c r="H329">
        <f t="shared" si="96"/>
        <v>0</v>
      </c>
      <c r="I329">
        <f t="shared" si="97"/>
        <v>0</v>
      </c>
      <c r="L329" s="47">
        <v>37</v>
      </c>
      <c r="M329" s="41"/>
      <c r="N329" s="41"/>
      <c r="O329" s="41"/>
      <c r="P329" s="21"/>
      <c r="R329">
        <f t="shared" si="99"/>
        <v>0</v>
      </c>
      <c r="S329" t="e">
        <f t="shared" si="91"/>
        <v>#DIV/0!</v>
      </c>
      <c r="T329">
        <f t="shared" si="100"/>
        <v>0</v>
      </c>
      <c r="U329" s="5"/>
      <c r="V329">
        <f t="shared" si="101"/>
        <v>0</v>
      </c>
      <c r="W329" t="e">
        <f t="shared" si="102"/>
        <v>#DIV/0!</v>
      </c>
      <c r="X329" t="e">
        <f t="shared" si="103"/>
        <v>#DIV/0!</v>
      </c>
      <c r="Y329" t="e">
        <f t="shared" si="104"/>
        <v>#DIV/0!</v>
      </c>
      <c r="Z329" t="e">
        <f t="shared" si="93"/>
        <v>#DIV/0!</v>
      </c>
    </row>
    <row r="330" spans="1:26" x14ac:dyDescent="0.2">
      <c r="A330">
        <v>38</v>
      </c>
      <c r="B330" s="41"/>
      <c r="C330" s="41"/>
      <c r="D330" s="41"/>
      <c r="E330" s="41"/>
      <c r="F330">
        <f t="shared" si="94"/>
        <v>0</v>
      </c>
      <c r="G330">
        <f t="shared" si="95"/>
        <v>0</v>
      </c>
      <c r="H330">
        <f t="shared" si="96"/>
        <v>0</v>
      </c>
      <c r="I330">
        <f t="shared" si="97"/>
        <v>0</v>
      </c>
      <c r="L330" s="47">
        <v>38</v>
      </c>
      <c r="M330" s="41"/>
      <c r="N330" s="41"/>
      <c r="O330" s="41"/>
      <c r="P330" s="21"/>
      <c r="R330">
        <f t="shared" si="99"/>
        <v>0</v>
      </c>
      <c r="S330" t="e">
        <f t="shared" si="91"/>
        <v>#DIV/0!</v>
      </c>
      <c r="T330">
        <f t="shared" si="100"/>
        <v>0</v>
      </c>
      <c r="U330" s="5"/>
      <c r="V330">
        <f t="shared" si="101"/>
        <v>0</v>
      </c>
      <c r="W330" t="e">
        <f t="shared" si="102"/>
        <v>#DIV/0!</v>
      </c>
      <c r="X330" t="e">
        <f t="shared" si="103"/>
        <v>#DIV/0!</v>
      </c>
      <c r="Y330" t="e">
        <f t="shared" si="104"/>
        <v>#DIV/0!</v>
      </c>
      <c r="Z330" t="e">
        <f t="shared" si="93"/>
        <v>#DIV/0!</v>
      </c>
    </row>
    <row r="331" spans="1:26" x14ac:dyDescent="0.2">
      <c r="A331">
        <v>39</v>
      </c>
      <c r="B331" s="41"/>
      <c r="C331" s="41"/>
      <c r="D331" s="41"/>
      <c r="E331" s="41"/>
      <c r="F331">
        <f t="shared" si="94"/>
        <v>0</v>
      </c>
      <c r="G331">
        <f t="shared" si="95"/>
        <v>0</v>
      </c>
      <c r="H331">
        <f t="shared" si="96"/>
        <v>0</v>
      </c>
      <c r="I331">
        <f t="shared" si="97"/>
        <v>0</v>
      </c>
      <c r="L331" s="47">
        <v>39</v>
      </c>
      <c r="M331" s="41"/>
      <c r="N331" s="41"/>
      <c r="O331" s="41"/>
      <c r="P331" s="21"/>
      <c r="R331">
        <f t="shared" si="99"/>
        <v>0</v>
      </c>
      <c r="S331" t="e">
        <f t="shared" si="91"/>
        <v>#DIV/0!</v>
      </c>
      <c r="T331">
        <f t="shared" si="100"/>
        <v>0</v>
      </c>
      <c r="U331" s="5"/>
      <c r="V331">
        <f t="shared" si="101"/>
        <v>0</v>
      </c>
      <c r="W331" t="e">
        <f t="shared" si="102"/>
        <v>#DIV/0!</v>
      </c>
      <c r="X331" t="e">
        <f t="shared" si="103"/>
        <v>#DIV/0!</v>
      </c>
      <c r="Y331" t="e">
        <f t="shared" si="104"/>
        <v>#DIV/0!</v>
      </c>
      <c r="Z331" t="e">
        <f t="shared" si="93"/>
        <v>#DIV/0!</v>
      </c>
    </row>
    <row r="332" spans="1:26" x14ac:dyDescent="0.2">
      <c r="A332">
        <v>40</v>
      </c>
      <c r="B332" s="41"/>
      <c r="C332" s="41"/>
      <c r="D332" s="41"/>
      <c r="E332" s="41"/>
      <c r="F332">
        <f t="shared" si="94"/>
        <v>0</v>
      </c>
      <c r="G332">
        <f t="shared" si="95"/>
        <v>0</v>
      </c>
      <c r="H332">
        <f t="shared" si="96"/>
        <v>0</v>
      </c>
      <c r="I332">
        <f t="shared" si="97"/>
        <v>0</v>
      </c>
      <c r="L332" s="47">
        <v>40</v>
      </c>
      <c r="M332" s="41"/>
      <c r="N332" s="41"/>
      <c r="O332" s="41"/>
      <c r="P332" s="41"/>
      <c r="R332">
        <f t="shared" si="99"/>
        <v>0</v>
      </c>
      <c r="S332" t="e">
        <f t="shared" ref="S332:S357" si="105">IF(P332="p",1,(1-(N332/R$288))*R332+1)</f>
        <v>#DIV/0!</v>
      </c>
      <c r="T332">
        <f t="shared" si="100"/>
        <v>0</v>
      </c>
      <c r="U332" s="5"/>
      <c r="V332">
        <f t="shared" si="101"/>
        <v>0</v>
      </c>
      <c r="W332" t="e">
        <f t="shared" si="102"/>
        <v>#DIV/0!</v>
      </c>
      <c r="X332" t="e">
        <f t="shared" si="103"/>
        <v>#DIV/0!</v>
      </c>
      <c r="Y332" t="e">
        <f t="shared" si="104"/>
        <v>#DIV/0!</v>
      </c>
    </row>
    <row r="333" spans="1:26" x14ac:dyDescent="0.2">
      <c r="A333">
        <v>41</v>
      </c>
      <c r="B333" s="41"/>
      <c r="C333" s="41"/>
      <c r="D333" s="41"/>
      <c r="E333" s="41"/>
      <c r="F333">
        <f t="shared" ref="F333:F357" si="106">PI()*((B333/2)*(B333/2))</f>
        <v>0</v>
      </c>
      <c r="G333">
        <f t="shared" ref="G333:G357" si="107">PI()*((C333/2)*(C333/2))</f>
        <v>0</v>
      </c>
      <c r="H333">
        <f t="shared" ref="H333:H357" si="108">(D333*100)*(F333+G333+(SQRT(F333*G333)))/3</f>
        <v>0</v>
      </c>
      <c r="I333">
        <f t="shared" ref="I333:I357" si="109">H333/1000000</f>
        <v>0</v>
      </c>
      <c r="L333" s="47">
        <v>41</v>
      </c>
      <c r="M333" s="41"/>
      <c r="N333" s="41"/>
      <c r="O333" s="41"/>
      <c r="P333" s="41"/>
      <c r="R333">
        <f t="shared" si="99"/>
        <v>0</v>
      </c>
      <c r="S333" t="e">
        <f t="shared" si="105"/>
        <v>#DIV/0!</v>
      </c>
      <c r="T333">
        <f t="shared" si="100"/>
        <v>0</v>
      </c>
      <c r="U333" s="5"/>
      <c r="V333">
        <f t="shared" si="101"/>
        <v>0</v>
      </c>
      <c r="W333" t="e">
        <f t="shared" si="102"/>
        <v>#DIV/0!</v>
      </c>
      <c r="X333" t="e">
        <f t="shared" si="103"/>
        <v>#DIV/0!</v>
      </c>
      <c r="Y333" t="e">
        <f t="shared" si="104"/>
        <v>#DIV/0!</v>
      </c>
    </row>
    <row r="334" spans="1:26" x14ac:dyDescent="0.2">
      <c r="A334">
        <v>42</v>
      </c>
      <c r="B334" s="41"/>
      <c r="C334" s="41"/>
      <c r="D334" s="41"/>
      <c r="E334" s="41"/>
      <c r="F334">
        <f t="shared" si="106"/>
        <v>0</v>
      </c>
      <c r="G334">
        <f t="shared" si="107"/>
        <v>0</v>
      </c>
      <c r="H334">
        <f t="shared" si="108"/>
        <v>0</v>
      </c>
      <c r="I334">
        <f t="shared" si="109"/>
        <v>0</v>
      </c>
      <c r="L334" s="47">
        <v>42</v>
      </c>
      <c r="M334" s="41"/>
      <c r="N334" s="41"/>
      <c r="O334" s="41"/>
      <c r="P334" s="41"/>
      <c r="R334">
        <f t="shared" si="99"/>
        <v>0</v>
      </c>
      <c r="S334" t="e">
        <f t="shared" si="105"/>
        <v>#DIV/0!</v>
      </c>
      <c r="T334">
        <f t="shared" si="100"/>
        <v>0</v>
      </c>
      <c r="U334" s="5"/>
      <c r="V334">
        <f t="shared" si="101"/>
        <v>0</v>
      </c>
      <c r="W334" t="e">
        <f t="shared" si="102"/>
        <v>#DIV/0!</v>
      </c>
      <c r="X334" t="e">
        <f t="shared" si="103"/>
        <v>#DIV/0!</v>
      </c>
      <c r="Y334" t="e">
        <f t="shared" si="104"/>
        <v>#DIV/0!</v>
      </c>
    </row>
    <row r="335" spans="1:26" x14ac:dyDescent="0.2">
      <c r="A335">
        <v>43</v>
      </c>
      <c r="B335" s="41"/>
      <c r="C335" s="41"/>
      <c r="D335" s="41"/>
      <c r="E335" s="41"/>
      <c r="F335">
        <f t="shared" si="106"/>
        <v>0</v>
      </c>
      <c r="G335">
        <f t="shared" si="107"/>
        <v>0</v>
      </c>
      <c r="H335">
        <f t="shared" si="108"/>
        <v>0</v>
      </c>
      <c r="I335">
        <f t="shared" si="109"/>
        <v>0</v>
      </c>
      <c r="L335" s="47">
        <v>43</v>
      </c>
      <c r="M335" s="41"/>
      <c r="N335" s="41"/>
      <c r="O335" s="41"/>
      <c r="P335" s="41"/>
      <c r="R335">
        <f t="shared" si="99"/>
        <v>0</v>
      </c>
      <c r="S335" t="e">
        <f t="shared" si="105"/>
        <v>#DIV/0!</v>
      </c>
      <c r="T335">
        <f t="shared" si="100"/>
        <v>0</v>
      </c>
      <c r="U335" s="5"/>
      <c r="V335">
        <f t="shared" si="101"/>
        <v>0</v>
      </c>
      <c r="W335" t="e">
        <f t="shared" si="102"/>
        <v>#DIV/0!</v>
      </c>
      <c r="X335" t="e">
        <f t="shared" si="103"/>
        <v>#DIV/0!</v>
      </c>
      <c r="Y335" t="e">
        <f t="shared" si="104"/>
        <v>#DIV/0!</v>
      </c>
    </row>
    <row r="336" spans="1:26" x14ac:dyDescent="0.2">
      <c r="A336">
        <v>44</v>
      </c>
      <c r="B336" s="41"/>
      <c r="C336" s="41"/>
      <c r="D336" s="41"/>
      <c r="E336" s="41"/>
      <c r="F336">
        <f t="shared" si="106"/>
        <v>0</v>
      </c>
      <c r="G336">
        <f t="shared" si="107"/>
        <v>0</v>
      </c>
      <c r="H336">
        <f t="shared" si="108"/>
        <v>0</v>
      </c>
      <c r="I336">
        <f t="shared" si="109"/>
        <v>0</v>
      </c>
      <c r="L336" s="47">
        <v>44</v>
      </c>
      <c r="M336" s="41"/>
      <c r="N336" s="41"/>
      <c r="O336" s="41"/>
      <c r="P336" s="41"/>
      <c r="R336">
        <f t="shared" si="99"/>
        <v>0</v>
      </c>
      <c r="S336" t="e">
        <f t="shared" si="105"/>
        <v>#DIV/0!</v>
      </c>
      <c r="T336">
        <f t="shared" si="100"/>
        <v>0</v>
      </c>
      <c r="U336" s="5"/>
      <c r="V336">
        <f t="shared" si="101"/>
        <v>0</v>
      </c>
      <c r="W336" t="e">
        <f t="shared" si="102"/>
        <v>#DIV/0!</v>
      </c>
      <c r="X336" t="e">
        <f t="shared" si="103"/>
        <v>#DIV/0!</v>
      </c>
      <c r="Y336" t="e">
        <f t="shared" si="104"/>
        <v>#DIV/0!</v>
      </c>
    </row>
    <row r="337" spans="1:25" x14ac:dyDescent="0.2">
      <c r="A337">
        <v>45</v>
      </c>
      <c r="B337" s="41"/>
      <c r="C337" s="41"/>
      <c r="D337" s="41"/>
      <c r="E337" s="41"/>
      <c r="F337">
        <f t="shared" si="106"/>
        <v>0</v>
      </c>
      <c r="G337">
        <f t="shared" si="107"/>
        <v>0</v>
      </c>
      <c r="H337">
        <f t="shared" si="108"/>
        <v>0</v>
      </c>
      <c r="I337">
        <f t="shared" si="109"/>
        <v>0</v>
      </c>
      <c r="L337" s="47">
        <v>45</v>
      </c>
      <c r="M337" s="41"/>
      <c r="N337" s="41"/>
      <c r="O337" s="41"/>
      <c r="P337" s="41"/>
      <c r="R337">
        <f t="shared" si="99"/>
        <v>0</v>
      </c>
      <c r="S337" t="e">
        <f t="shared" si="105"/>
        <v>#DIV/0!</v>
      </c>
      <c r="T337">
        <f t="shared" si="100"/>
        <v>0</v>
      </c>
      <c r="U337" s="5"/>
      <c r="V337">
        <f t="shared" si="101"/>
        <v>0</v>
      </c>
      <c r="W337" t="e">
        <f t="shared" si="102"/>
        <v>#DIV/0!</v>
      </c>
      <c r="X337" t="e">
        <f t="shared" si="103"/>
        <v>#DIV/0!</v>
      </c>
      <c r="Y337" t="e">
        <f t="shared" si="104"/>
        <v>#DIV/0!</v>
      </c>
    </row>
    <row r="338" spans="1:25" x14ac:dyDescent="0.2">
      <c r="A338">
        <v>46</v>
      </c>
      <c r="B338" s="41"/>
      <c r="C338" s="41"/>
      <c r="D338" s="41"/>
      <c r="E338" s="41"/>
      <c r="F338">
        <f t="shared" si="106"/>
        <v>0</v>
      </c>
      <c r="G338">
        <f t="shared" si="107"/>
        <v>0</v>
      </c>
      <c r="H338">
        <f t="shared" si="108"/>
        <v>0</v>
      </c>
      <c r="I338">
        <f t="shared" si="109"/>
        <v>0</v>
      </c>
      <c r="L338" s="47">
        <v>46</v>
      </c>
      <c r="M338" s="41"/>
      <c r="N338" s="41"/>
      <c r="O338" s="41"/>
      <c r="P338" s="41"/>
      <c r="R338">
        <f t="shared" si="99"/>
        <v>0</v>
      </c>
      <c r="S338" t="e">
        <f t="shared" si="105"/>
        <v>#DIV/0!</v>
      </c>
      <c r="T338">
        <f t="shared" si="100"/>
        <v>0</v>
      </c>
      <c r="U338" s="5"/>
      <c r="V338">
        <f t="shared" si="101"/>
        <v>0</v>
      </c>
      <c r="W338" t="e">
        <f t="shared" si="102"/>
        <v>#DIV/0!</v>
      </c>
      <c r="X338" t="e">
        <f t="shared" si="103"/>
        <v>#DIV/0!</v>
      </c>
      <c r="Y338" t="e">
        <f t="shared" si="104"/>
        <v>#DIV/0!</v>
      </c>
    </row>
    <row r="339" spans="1:25" x14ac:dyDescent="0.2">
      <c r="A339">
        <v>47</v>
      </c>
      <c r="B339" s="41"/>
      <c r="C339" s="41"/>
      <c r="D339" s="41"/>
      <c r="E339" s="41"/>
      <c r="F339">
        <f t="shared" si="106"/>
        <v>0</v>
      </c>
      <c r="G339">
        <f t="shared" si="107"/>
        <v>0</v>
      </c>
      <c r="H339">
        <f t="shared" si="108"/>
        <v>0</v>
      </c>
      <c r="I339">
        <f t="shared" si="109"/>
        <v>0</v>
      </c>
      <c r="L339" s="47">
        <v>47</v>
      </c>
      <c r="M339" s="41"/>
      <c r="N339" s="41"/>
      <c r="O339" s="41"/>
      <c r="P339" s="41"/>
      <c r="R339">
        <f t="shared" si="99"/>
        <v>0</v>
      </c>
      <c r="S339" t="e">
        <f t="shared" si="105"/>
        <v>#DIV/0!</v>
      </c>
      <c r="T339">
        <f t="shared" si="100"/>
        <v>0</v>
      </c>
      <c r="U339" s="5"/>
      <c r="V339">
        <f t="shared" si="101"/>
        <v>0</v>
      </c>
      <c r="W339" t="e">
        <f t="shared" si="102"/>
        <v>#DIV/0!</v>
      </c>
      <c r="X339" t="e">
        <f t="shared" si="103"/>
        <v>#DIV/0!</v>
      </c>
      <c r="Y339" t="e">
        <f t="shared" si="104"/>
        <v>#DIV/0!</v>
      </c>
    </row>
    <row r="340" spans="1:25" x14ac:dyDescent="0.2">
      <c r="A340">
        <v>48</v>
      </c>
      <c r="B340" s="41"/>
      <c r="C340" s="41"/>
      <c r="D340" s="41"/>
      <c r="E340" s="41"/>
      <c r="F340">
        <f t="shared" si="106"/>
        <v>0</v>
      </c>
      <c r="G340">
        <f t="shared" si="107"/>
        <v>0</v>
      </c>
      <c r="H340">
        <f t="shared" si="108"/>
        <v>0</v>
      </c>
      <c r="I340">
        <f t="shared" si="109"/>
        <v>0</v>
      </c>
      <c r="L340" s="47">
        <v>48</v>
      </c>
      <c r="M340" s="41"/>
      <c r="N340" s="41"/>
      <c r="O340" s="41"/>
      <c r="P340" s="41"/>
      <c r="R340">
        <f t="shared" si="99"/>
        <v>0</v>
      </c>
      <c r="S340" t="e">
        <f t="shared" si="105"/>
        <v>#DIV/0!</v>
      </c>
      <c r="T340">
        <f t="shared" si="100"/>
        <v>0</v>
      </c>
      <c r="U340" s="5"/>
      <c r="V340">
        <f t="shared" si="101"/>
        <v>0</v>
      </c>
      <c r="W340" t="e">
        <f t="shared" si="102"/>
        <v>#DIV/0!</v>
      </c>
      <c r="X340" t="e">
        <f t="shared" si="103"/>
        <v>#DIV/0!</v>
      </c>
      <c r="Y340" t="e">
        <f t="shared" si="104"/>
        <v>#DIV/0!</v>
      </c>
    </row>
    <row r="341" spans="1:25" x14ac:dyDescent="0.2">
      <c r="A341">
        <v>49</v>
      </c>
      <c r="B341" s="41"/>
      <c r="C341" s="41"/>
      <c r="D341" s="41"/>
      <c r="E341" s="41"/>
      <c r="F341">
        <f t="shared" si="106"/>
        <v>0</v>
      </c>
      <c r="G341">
        <f t="shared" si="107"/>
        <v>0</v>
      </c>
      <c r="H341">
        <f t="shared" si="108"/>
        <v>0</v>
      </c>
      <c r="I341">
        <f t="shared" si="109"/>
        <v>0</v>
      </c>
      <c r="L341" s="47">
        <v>49</v>
      </c>
      <c r="M341" s="41"/>
      <c r="N341" s="41"/>
      <c r="O341" s="41"/>
      <c r="P341" s="41"/>
      <c r="R341">
        <f t="shared" si="99"/>
        <v>0</v>
      </c>
      <c r="S341" t="e">
        <f t="shared" si="105"/>
        <v>#DIV/0!</v>
      </c>
      <c r="T341">
        <f t="shared" si="100"/>
        <v>0</v>
      </c>
      <c r="U341" s="5"/>
      <c r="V341">
        <f t="shared" si="101"/>
        <v>0</v>
      </c>
      <c r="W341" t="e">
        <f t="shared" si="102"/>
        <v>#DIV/0!</v>
      </c>
      <c r="X341" t="e">
        <f t="shared" si="103"/>
        <v>#DIV/0!</v>
      </c>
      <c r="Y341" t="e">
        <f t="shared" si="104"/>
        <v>#DIV/0!</v>
      </c>
    </row>
    <row r="342" spans="1:25" x14ac:dyDescent="0.2">
      <c r="A342">
        <v>50</v>
      </c>
      <c r="B342" s="41"/>
      <c r="C342" s="41"/>
      <c r="D342" s="41"/>
      <c r="E342" s="41"/>
      <c r="F342">
        <f t="shared" si="106"/>
        <v>0</v>
      </c>
      <c r="G342">
        <f t="shared" si="107"/>
        <v>0</v>
      </c>
      <c r="H342">
        <f t="shared" si="108"/>
        <v>0</v>
      </c>
      <c r="I342">
        <f t="shared" si="109"/>
        <v>0</v>
      </c>
      <c r="L342" s="47">
        <v>50</v>
      </c>
      <c r="M342" s="41"/>
      <c r="N342" s="41"/>
      <c r="O342" s="41"/>
      <c r="P342" s="41"/>
      <c r="R342">
        <f t="shared" si="99"/>
        <v>0</v>
      </c>
      <c r="S342" t="e">
        <f t="shared" si="105"/>
        <v>#DIV/0!</v>
      </c>
      <c r="T342">
        <f t="shared" si="100"/>
        <v>0</v>
      </c>
      <c r="U342" s="5"/>
      <c r="V342">
        <f t="shared" si="101"/>
        <v>0</v>
      </c>
      <c r="W342" t="e">
        <f t="shared" si="102"/>
        <v>#DIV/0!</v>
      </c>
      <c r="X342" t="e">
        <f t="shared" si="103"/>
        <v>#DIV/0!</v>
      </c>
      <c r="Y342" t="e">
        <f t="shared" si="104"/>
        <v>#DIV/0!</v>
      </c>
    </row>
    <row r="343" spans="1:25" x14ac:dyDescent="0.2">
      <c r="A343">
        <v>51</v>
      </c>
      <c r="B343" s="41"/>
      <c r="C343" s="41"/>
      <c r="D343" s="41"/>
      <c r="E343" s="41"/>
      <c r="F343">
        <f t="shared" si="106"/>
        <v>0</v>
      </c>
      <c r="G343">
        <f t="shared" si="107"/>
        <v>0</v>
      </c>
      <c r="H343">
        <f t="shared" si="108"/>
        <v>0</v>
      </c>
      <c r="I343">
        <f t="shared" si="109"/>
        <v>0</v>
      </c>
      <c r="L343" s="47">
        <v>51</v>
      </c>
      <c r="M343" s="41"/>
      <c r="N343" s="41"/>
      <c r="O343" s="41"/>
      <c r="P343" s="41"/>
      <c r="R343">
        <f t="shared" si="99"/>
        <v>0</v>
      </c>
      <c r="S343" t="e">
        <f t="shared" si="105"/>
        <v>#DIV/0!</v>
      </c>
      <c r="T343">
        <f t="shared" si="100"/>
        <v>0</v>
      </c>
      <c r="U343" s="5"/>
      <c r="V343">
        <f t="shared" si="101"/>
        <v>0</v>
      </c>
      <c r="W343" t="e">
        <f t="shared" si="102"/>
        <v>#DIV/0!</v>
      </c>
      <c r="X343" t="e">
        <f t="shared" si="103"/>
        <v>#DIV/0!</v>
      </c>
      <c r="Y343" t="e">
        <f t="shared" si="104"/>
        <v>#DIV/0!</v>
      </c>
    </row>
    <row r="344" spans="1:25" x14ac:dyDescent="0.2">
      <c r="A344">
        <v>52</v>
      </c>
      <c r="B344" s="41"/>
      <c r="C344" s="41"/>
      <c r="D344" s="41"/>
      <c r="E344" s="41"/>
      <c r="F344">
        <f t="shared" si="106"/>
        <v>0</v>
      </c>
      <c r="G344">
        <f t="shared" si="107"/>
        <v>0</v>
      </c>
      <c r="H344">
        <f t="shared" si="108"/>
        <v>0</v>
      </c>
      <c r="I344">
        <f t="shared" si="109"/>
        <v>0</v>
      </c>
      <c r="L344" s="47">
        <v>52</v>
      </c>
      <c r="M344" s="41"/>
      <c r="N344" s="41"/>
      <c r="O344" s="41"/>
      <c r="P344" s="41"/>
      <c r="R344">
        <f t="shared" si="99"/>
        <v>0</v>
      </c>
      <c r="S344" t="e">
        <f t="shared" si="105"/>
        <v>#DIV/0!</v>
      </c>
      <c r="T344">
        <f t="shared" si="100"/>
        <v>0</v>
      </c>
      <c r="U344" s="5"/>
      <c r="V344">
        <f t="shared" si="101"/>
        <v>0</v>
      </c>
      <c r="W344" t="e">
        <f t="shared" si="102"/>
        <v>#DIV/0!</v>
      </c>
      <c r="X344" t="e">
        <f t="shared" si="103"/>
        <v>#DIV/0!</v>
      </c>
      <c r="Y344" t="e">
        <f t="shared" si="104"/>
        <v>#DIV/0!</v>
      </c>
    </row>
    <row r="345" spans="1:25" x14ac:dyDescent="0.2">
      <c r="A345">
        <v>53</v>
      </c>
      <c r="B345" s="41"/>
      <c r="C345" s="41"/>
      <c r="D345" s="41"/>
      <c r="E345" s="41"/>
      <c r="F345">
        <f t="shared" si="106"/>
        <v>0</v>
      </c>
      <c r="G345">
        <f t="shared" si="107"/>
        <v>0</v>
      </c>
      <c r="H345">
        <f t="shared" si="108"/>
        <v>0</v>
      </c>
      <c r="I345">
        <f t="shared" si="109"/>
        <v>0</v>
      </c>
      <c r="L345" s="47">
        <v>53</v>
      </c>
      <c r="M345" s="41"/>
      <c r="N345" s="41"/>
      <c r="O345" s="41"/>
      <c r="P345" s="41"/>
      <c r="R345">
        <f t="shared" si="99"/>
        <v>0</v>
      </c>
      <c r="S345" t="e">
        <f t="shared" si="105"/>
        <v>#DIV/0!</v>
      </c>
      <c r="T345">
        <f t="shared" si="100"/>
        <v>0</v>
      </c>
      <c r="U345" s="5"/>
      <c r="V345">
        <f t="shared" si="101"/>
        <v>0</v>
      </c>
      <c r="W345" t="e">
        <f t="shared" si="102"/>
        <v>#DIV/0!</v>
      </c>
      <c r="X345" t="e">
        <f t="shared" si="103"/>
        <v>#DIV/0!</v>
      </c>
      <c r="Y345" t="e">
        <f t="shared" si="104"/>
        <v>#DIV/0!</v>
      </c>
    </row>
    <row r="346" spans="1:25" x14ac:dyDescent="0.2">
      <c r="A346">
        <v>54</v>
      </c>
      <c r="B346" s="41"/>
      <c r="C346" s="41"/>
      <c r="D346" s="41"/>
      <c r="E346" s="41"/>
      <c r="F346">
        <f t="shared" si="106"/>
        <v>0</v>
      </c>
      <c r="G346">
        <f t="shared" si="107"/>
        <v>0</v>
      </c>
      <c r="H346">
        <f t="shared" si="108"/>
        <v>0</v>
      </c>
      <c r="I346">
        <f t="shared" si="109"/>
        <v>0</v>
      </c>
      <c r="L346" s="47">
        <v>54</v>
      </c>
      <c r="M346" s="41"/>
      <c r="N346" s="41"/>
      <c r="O346" s="41"/>
      <c r="P346" s="41"/>
      <c r="R346">
        <f t="shared" si="99"/>
        <v>0</v>
      </c>
      <c r="S346" t="e">
        <f t="shared" si="105"/>
        <v>#DIV/0!</v>
      </c>
      <c r="T346">
        <f t="shared" si="100"/>
        <v>0</v>
      </c>
      <c r="U346" s="5"/>
      <c r="V346">
        <f t="shared" si="101"/>
        <v>0</v>
      </c>
      <c r="W346" t="e">
        <f t="shared" si="102"/>
        <v>#DIV/0!</v>
      </c>
      <c r="X346" t="e">
        <f t="shared" si="103"/>
        <v>#DIV/0!</v>
      </c>
      <c r="Y346" t="e">
        <f t="shared" si="104"/>
        <v>#DIV/0!</v>
      </c>
    </row>
    <row r="347" spans="1:25" x14ac:dyDescent="0.2">
      <c r="A347">
        <v>55</v>
      </c>
      <c r="B347" s="41"/>
      <c r="C347" s="41"/>
      <c r="D347" s="41"/>
      <c r="E347" s="41"/>
      <c r="F347">
        <f t="shared" si="106"/>
        <v>0</v>
      </c>
      <c r="G347">
        <f t="shared" si="107"/>
        <v>0</v>
      </c>
      <c r="H347">
        <f t="shared" si="108"/>
        <v>0</v>
      </c>
      <c r="I347">
        <f t="shared" si="109"/>
        <v>0</v>
      </c>
      <c r="L347" s="47">
        <v>55</v>
      </c>
      <c r="M347" s="41"/>
      <c r="N347" s="41"/>
      <c r="O347" s="41"/>
      <c r="P347" s="41"/>
      <c r="R347">
        <f t="shared" si="99"/>
        <v>0</v>
      </c>
      <c r="S347" t="e">
        <f t="shared" si="105"/>
        <v>#DIV/0!</v>
      </c>
      <c r="T347">
        <f t="shared" si="100"/>
        <v>0</v>
      </c>
      <c r="U347" s="5"/>
      <c r="V347">
        <f t="shared" si="101"/>
        <v>0</v>
      </c>
      <c r="W347" t="e">
        <f t="shared" si="102"/>
        <v>#DIV/0!</v>
      </c>
      <c r="X347" t="e">
        <f t="shared" si="103"/>
        <v>#DIV/0!</v>
      </c>
      <c r="Y347" t="e">
        <f t="shared" si="104"/>
        <v>#DIV/0!</v>
      </c>
    </row>
    <row r="348" spans="1:25" x14ac:dyDescent="0.2">
      <c r="A348">
        <v>56</v>
      </c>
      <c r="B348" s="41"/>
      <c r="C348" s="41"/>
      <c r="D348" s="41"/>
      <c r="E348" s="41"/>
      <c r="F348">
        <f t="shared" si="106"/>
        <v>0</v>
      </c>
      <c r="G348">
        <f t="shared" si="107"/>
        <v>0</v>
      </c>
      <c r="H348">
        <f t="shared" si="108"/>
        <v>0</v>
      </c>
      <c r="I348">
        <f t="shared" si="109"/>
        <v>0</v>
      </c>
      <c r="L348" s="47">
        <v>56</v>
      </c>
      <c r="M348" s="41"/>
      <c r="N348" s="41"/>
      <c r="O348" s="41"/>
      <c r="P348" s="41"/>
      <c r="R348">
        <f t="shared" si="99"/>
        <v>0</v>
      </c>
      <c r="S348" t="e">
        <f t="shared" si="105"/>
        <v>#DIV/0!</v>
      </c>
      <c r="T348">
        <f t="shared" si="100"/>
        <v>0</v>
      </c>
      <c r="U348" s="5"/>
      <c r="V348">
        <f t="shared" si="101"/>
        <v>0</v>
      </c>
      <c r="W348" t="e">
        <f t="shared" si="102"/>
        <v>#DIV/0!</v>
      </c>
      <c r="X348" t="e">
        <f t="shared" si="103"/>
        <v>#DIV/0!</v>
      </c>
      <c r="Y348" t="e">
        <f t="shared" si="104"/>
        <v>#DIV/0!</v>
      </c>
    </row>
    <row r="349" spans="1:25" x14ac:dyDescent="0.2">
      <c r="A349">
        <v>57</v>
      </c>
      <c r="B349" s="41"/>
      <c r="C349" s="41"/>
      <c r="D349" s="41"/>
      <c r="E349" s="41"/>
      <c r="F349">
        <f t="shared" si="106"/>
        <v>0</v>
      </c>
      <c r="G349">
        <f t="shared" si="107"/>
        <v>0</v>
      </c>
      <c r="H349">
        <f t="shared" si="108"/>
        <v>0</v>
      </c>
      <c r="I349">
        <f t="shared" si="109"/>
        <v>0</v>
      </c>
      <c r="L349" s="47">
        <v>57</v>
      </c>
      <c r="M349" s="41"/>
      <c r="N349" s="41"/>
      <c r="O349" s="41"/>
      <c r="P349" s="41"/>
      <c r="R349">
        <f t="shared" si="99"/>
        <v>0</v>
      </c>
      <c r="S349" t="e">
        <f t="shared" si="105"/>
        <v>#DIV/0!</v>
      </c>
      <c r="T349">
        <f t="shared" si="100"/>
        <v>0</v>
      </c>
      <c r="U349" s="5"/>
      <c r="V349">
        <f t="shared" si="101"/>
        <v>0</v>
      </c>
      <c r="W349" t="e">
        <f t="shared" si="102"/>
        <v>#DIV/0!</v>
      </c>
      <c r="X349" t="e">
        <f t="shared" si="103"/>
        <v>#DIV/0!</v>
      </c>
      <c r="Y349" t="e">
        <f t="shared" si="104"/>
        <v>#DIV/0!</v>
      </c>
    </row>
    <row r="350" spans="1:25" x14ac:dyDescent="0.2">
      <c r="A350">
        <v>58</v>
      </c>
      <c r="B350" s="41"/>
      <c r="C350" s="41"/>
      <c r="D350" s="41"/>
      <c r="E350" s="41"/>
      <c r="F350">
        <f t="shared" si="106"/>
        <v>0</v>
      </c>
      <c r="G350">
        <f t="shared" si="107"/>
        <v>0</v>
      </c>
      <c r="H350">
        <f t="shared" si="108"/>
        <v>0</v>
      </c>
      <c r="I350">
        <f t="shared" si="109"/>
        <v>0</v>
      </c>
      <c r="L350" s="47">
        <v>58</v>
      </c>
      <c r="M350" s="41"/>
      <c r="N350" s="41"/>
      <c r="O350" s="41"/>
      <c r="P350" s="41"/>
      <c r="R350">
        <f t="shared" si="99"/>
        <v>0</v>
      </c>
      <c r="S350" t="e">
        <f t="shared" si="105"/>
        <v>#DIV/0!</v>
      </c>
      <c r="T350">
        <f t="shared" si="100"/>
        <v>0</v>
      </c>
      <c r="U350" s="5"/>
      <c r="V350">
        <f t="shared" si="101"/>
        <v>0</v>
      </c>
      <c r="W350" t="e">
        <f t="shared" si="102"/>
        <v>#DIV/0!</v>
      </c>
      <c r="X350" t="e">
        <f t="shared" si="103"/>
        <v>#DIV/0!</v>
      </c>
      <c r="Y350" t="e">
        <f t="shared" si="104"/>
        <v>#DIV/0!</v>
      </c>
    </row>
    <row r="351" spans="1:25" x14ac:dyDescent="0.2">
      <c r="A351">
        <v>59</v>
      </c>
      <c r="B351" s="41"/>
      <c r="C351" s="41"/>
      <c r="D351" s="41"/>
      <c r="E351" s="41"/>
      <c r="F351">
        <f t="shared" si="106"/>
        <v>0</v>
      </c>
      <c r="G351">
        <f t="shared" si="107"/>
        <v>0</v>
      </c>
      <c r="H351">
        <f t="shared" si="108"/>
        <v>0</v>
      </c>
      <c r="I351">
        <f t="shared" si="109"/>
        <v>0</v>
      </c>
      <c r="L351" s="47">
        <v>59</v>
      </c>
      <c r="M351" s="41"/>
      <c r="N351" s="41"/>
      <c r="O351" s="41"/>
      <c r="P351" s="41"/>
      <c r="R351">
        <f t="shared" si="99"/>
        <v>0</v>
      </c>
      <c r="S351" t="e">
        <f t="shared" si="105"/>
        <v>#DIV/0!</v>
      </c>
      <c r="T351">
        <f t="shared" si="100"/>
        <v>0</v>
      </c>
      <c r="U351" s="5"/>
      <c r="V351">
        <f t="shared" si="101"/>
        <v>0</v>
      </c>
      <c r="W351" t="e">
        <f t="shared" si="102"/>
        <v>#DIV/0!</v>
      </c>
      <c r="X351" t="e">
        <f t="shared" si="103"/>
        <v>#DIV/0!</v>
      </c>
      <c r="Y351" t="e">
        <f t="shared" si="104"/>
        <v>#DIV/0!</v>
      </c>
    </row>
    <row r="352" spans="1:25" x14ac:dyDescent="0.2">
      <c r="A352">
        <v>60</v>
      </c>
      <c r="B352" s="41"/>
      <c r="C352" s="41"/>
      <c r="D352" s="41"/>
      <c r="E352" s="41"/>
      <c r="F352">
        <f t="shared" si="106"/>
        <v>0</v>
      </c>
      <c r="G352">
        <f t="shared" si="107"/>
        <v>0</v>
      </c>
      <c r="H352">
        <f t="shared" si="108"/>
        <v>0</v>
      </c>
      <c r="I352">
        <f t="shared" si="109"/>
        <v>0</v>
      </c>
      <c r="L352" s="47">
        <v>60</v>
      </c>
      <c r="M352" s="41"/>
      <c r="N352" s="41"/>
      <c r="O352" s="41"/>
      <c r="P352" s="41"/>
      <c r="R352">
        <f t="shared" si="99"/>
        <v>0</v>
      </c>
      <c r="S352" t="e">
        <f t="shared" si="105"/>
        <v>#DIV/0!</v>
      </c>
      <c r="T352">
        <f t="shared" si="100"/>
        <v>0</v>
      </c>
      <c r="U352" s="5"/>
      <c r="V352">
        <f t="shared" si="101"/>
        <v>0</v>
      </c>
      <c r="W352" t="e">
        <f t="shared" si="102"/>
        <v>#DIV/0!</v>
      </c>
      <c r="X352" t="e">
        <f t="shared" si="103"/>
        <v>#DIV/0!</v>
      </c>
      <c r="Y352" t="e">
        <f t="shared" si="104"/>
        <v>#DIV/0!</v>
      </c>
    </row>
    <row r="353" spans="1:25" x14ac:dyDescent="0.2">
      <c r="A353">
        <v>61</v>
      </c>
      <c r="B353" s="41"/>
      <c r="C353" s="41"/>
      <c r="D353" s="41"/>
      <c r="E353" s="41"/>
      <c r="F353">
        <f t="shared" si="106"/>
        <v>0</v>
      </c>
      <c r="G353">
        <f t="shared" si="107"/>
        <v>0</v>
      </c>
      <c r="H353">
        <f t="shared" si="108"/>
        <v>0</v>
      </c>
      <c r="I353">
        <f t="shared" si="109"/>
        <v>0</v>
      </c>
      <c r="L353" s="47">
        <v>61</v>
      </c>
      <c r="M353" s="41"/>
      <c r="N353" s="41"/>
      <c r="O353" s="41"/>
      <c r="P353" s="41"/>
      <c r="R353">
        <f t="shared" si="99"/>
        <v>0</v>
      </c>
      <c r="S353" t="e">
        <f t="shared" si="105"/>
        <v>#DIV/0!</v>
      </c>
      <c r="T353">
        <f t="shared" si="100"/>
        <v>0</v>
      </c>
      <c r="U353" s="5"/>
      <c r="V353">
        <f t="shared" si="101"/>
        <v>0</v>
      </c>
      <c r="W353" t="e">
        <f t="shared" si="102"/>
        <v>#DIV/0!</v>
      </c>
      <c r="X353" t="e">
        <f t="shared" si="103"/>
        <v>#DIV/0!</v>
      </c>
      <c r="Y353" t="e">
        <f t="shared" si="104"/>
        <v>#DIV/0!</v>
      </c>
    </row>
    <row r="354" spans="1:25" x14ac:dyDescent="0.2">
      <c r="A354">
        <v>62</v>
      </c>
      <c r="B354" s="41"/>
      <c r="C354" s="41"/>
      <c r="D354" s="41"/>
      <c r="E354" s="41"/>
      <c r="F354">
        <f t="shared" si="106"/>
        <v>0</v>
      </c>
      <c r="G354">
        <f t="shared" si="107"/>
        <v>0</v>
      </c>
      <c r="H354">
        <f t="shared" si="108"/>
        <v>0</v>
      </c>
      <c r="I354">
        <f t="shared" si="109"/>
        <v>0</v>
      </c>
      <c r="L354" s="47">
        <v>62</v>
      </c>
      <c r="M354" s="41"/>
      <c r="N354" s="41"/>
      <c r="O354" s="41"/>
      <c r="P354" s="41"/>
      <c r="R354">
        <f t="shared" si="99"/>
        <v>0</v>
      </c>
      <c r="S354" t="e">
        <f t="shared" si="105"/>
        <v>#DIV/0!</v>
      </c>
      <c r="T354">
        <f t="shared" si="100"/>
        <v>0</v>
      </c>
      <c r="U354" s="5"/>
      <c r="V354">
        <f t="shared" si="101"/>
        <v>0</v>
      </c>
      <c r="W354" t="e">
        <f t="shared" si="102"/>
        <v>#DIV/0!</v>
      </c>
      <c r="X354" t="e">
        <f t="shared" si="103"/>
        <v>#DIV/0!</v>
      </c>
      <c r="Y354" t="e">
        <f t="shared" si="104"/>
        <v>#DIV/0!</v>
      </c>
    </row>
    <row r="355" spans="1:25" x14ac:dyDescent="0.2">
      <c r="A355">
        <v>63</v>
      </c>
      <c r="B355" s="41"/>
      <c r="C355" s="41"/>
      <c r="D355" s="41"/>
      <c r="E355" s="41"/>
      <c r="F355">
        <f t="shared" si="106"/>
        <v>0</v>
      </c>
      <c r="G355">
        <f t="shared" si="107"/>
        <v>0</v>
      </c>
      <c r="H355">
        <f t="shared" si="108"/>
        <v>0</v>
      </c>
      <c r="I355">
        <f t="shared" si="109"/>
        <v>0</v>
      </c>
      <c r="L355" s="47">
        <v>63</v>
      </c>
      <c r="M355" s="41"/>
      <c r="N355" s="41"/>
      <c r="O355" s="41"/>
      <c r="P355" s="41"/>
      <c r="R355">
        <f t="shared" si="99"/>
        <v>0</v>
      </c>
      <c r="S355" t="e">
        <f t="shared" si="105"/>
        <v>#DIV/0!</v>
      </c>
      <c r="T355">
        <f t="shared" si="100"/>
        <v>0</v>
      </c>
      <c r="U355" s="5"/>
      <c r="V355">
        <f t="shared" si="101"/>
        <v>0</v>
      </c>
      <c r="W355" t="e">
        <f t="shared" si="102"/>
        <v>#DIV/0!</v>
      </c>
      <c r="X355" t="e">
        <f t="shared" si="103"/>
        <v>#DIV/0!</v>
      </c>
      <c r="Y355" t="e">
        <f t="shared" si="104"/>
        <v>#DIV/0!</v>
      </c>
    </row>
    <row r="356" spans="1:25" x14ac:dyDescent="0.2">
      <c r="A356">
        <v>64</v>
      </c>
      <c r="B356" s="41"/>
      <c r="C356" s="41"/>
      <c r="D356" s="41"/>
      <c r="E356" s="41"/>
      <c r="F356">
        <f t="shared" si="106"/>
        <v>0</v>
      </c>
      <c r="G356">
        <f t="shared" si="107"/>
        <v>0</v>
      </c>
      <c r="H356">
        <f t="shared" si="108"/>
        <v>0</v>
      </c>
      <c r="I356">
        <f t="shared" si="109"/>
        <v>0</v>
      </c>
      <c r="L356" s="47">
        <v>64</v>
      </c>
      <c r="M356" s="41"/>
      <c r="N356" s="41"/>
      <c r="O356" s="41"/>
      <c r="P356" s="41"/>
      <c r="R356">
        <f t="shared" ref="R356:R372" si="110">M356</f>
        <v>0</v>
      </c>
      <c r="S356" t="e">
        <f t="shared" si="105"/>
        <v>#DIV/0!</v>
      </c>
      <c r="T356">
        <f t="shared" ref="T356:T372" si="111">N356</f>
        <v>0</v>
      </c>
      <c r="U356" s="5"/>
      <c r="V356">
        <f t="shared" ref="V356:V372" si="112">PI()*((R356/2)*(R356/2))</f>
        <v>0</v>
      </c>
      <c r="W356" t="e">
        <f t="shared" ref="W356:W372" si="113">PI()*((S356/2)*(S356/2))</f>
        <v>#DIV/0!</v>
      </c>
      <c r="X356" t="e">
        <f t="shared" ref="X356:X372" si="114">(T356*100)*(V356+W356+(SQRT(V356*W356)))/3</f>
        <v>#DIV/0!</v>
      </c>
      <c r="Y356" t="e">
        <f t="shared" ref="Y356:Y372" si="115">X356/1000000</f>
        <v>#DIV/0!</v>
      </c>
    </row>
    <row r="357" spans="1:25" x14ac:dyDescent="0.2">
      <c r="A357">
        <v>65</v>
      </c>
      <c r="B357" s="41"/>
      <c r="C357" s="41"/>
      <c r="D357" s="41"/>
      <c r="E357" s="41"/>
      <c r="F357">
        <f t="shared" si="106"/>
        <v>0</v>
      </c>
      <c r="G357">
        <f t="shared" si="107"/>
        <v>0</v>
      </c>
      <c r="H357">
        <f t="shared" si="108"/>
        <v>0</v>
      </c>
      <c r="I357">
        <f t="shared" si="109"/>
        <v>0</v>
      </c>
      <c r="L357" s="47">
        <v>65</v>
      </c>
      <c r="M357" s="41"/>
      <c r="N357" s="41"/>
      <c r="O357" s="41"/>
      <c r="P357" s="41"/>
      <c r="R357">
        <f t="shared" si="110"/>
        <v>0</v>
      </c>
      <c r="S357" t="e">
        <f t="shared" si="105"/>
        <v>#DIV/0!</v>
      </c>
      <c r="T357">
        <f t="shared" si="111"/>
        <v>0</v>
      </c>
      <c r="U357" s="5"/>
      <c r="V357">
        <f t="shared" si="112"/>
        <v>0</v>
      </c>
      <c r="W357" t="e">
        <f t="shared" si="113"/>
        <v>#DIV/0!</v>
      </c>
      <c r="X357" t="e">
        <f t="shared" si="114"/>
        <v>#DIV/0!</v>
      </c>
      <c r="Y357" t="e">
        <f t="shared" si="115"/>
        <v>#DIV/0!</v>
      </c>
    </row>
    <row r="358" spans="1:25" x14ac:dyDescent="0.2">
      <c r="A358">
        <v>66</v>
      </c>
      <c r="B358" s="41"/>
      <c r="C358" s="41"/>
      <c r="D358" s="41"/>
      <c r="E358" s="41"/>
      <c r="F358">
        <f t="shared" ref="F358:F372" si="116">PI()*((B358/2)*(B358/2))</f>
        <v>0</v>
      </c>
      <c r="G358">
        <f t="shared" ref="G358:G372" si="117">PI()*((C358/2)*(C358/2))</f>
        <v>0</v>
      </c>
      <c r="H358">
        <f t="shared" ref="H358:H372" si="118">(D358*100)*(F358+G358+(SQRT(F358*G358)))/3</f>
        <v>0</v>
      </c>
      <c r="I358">
        <f t="shared" ref="I358:I372" si="119">H358/1000000</f>
        <v>0</v>
      </c>
      <c r="L358" s="47">
        <v>66</v>
      </c>
      <c r="M358" s="41"/>
      <c r="N358" s="41"/>
      <c r="O358" s="41"/>
      <c r="P358" s="41"/>
      <c r="R358">
        <f t="shared" si="110"/>
        <v>0</v>
      </c>
      <c r="S358" t="e">
        <f t="shared" ref="S358:S372" si="120">IF(P358="p",1,(1-(N358/R$288))*R358+1)</f>
        <v>#DIV/0!</v>
      </c>
      <c r="T358">
        <f t="shared" si="111"/>
        <v>0</v>
      </c>
      <c r="U358" s="5"/>
      <c r="V358">
        <f t="shared" si="112"/>
        <v>0</v>
      </c>
      <c r="W358" t="e">
        <f t="shared" si="113"/>
        <v>#DIV/0!</v>
      </c>
      <c r="X358" t="e">
        <f t="shared" si="114"/>
        <v>#DIV/0!</v>
      </c>
      <c r="Y358" t="e">
        <f t="shared" si="115"/>
        <v>#DIV/0!</v>
      </c>
    </row>
    <row r="359" spans="1:25" x14ac:dyDescent="0.2">
      <c r="A359">
        <v>67</v>
      </c>
      <c r="B359" s="41"/>
      <c r="C359" s="41"/>
      <c r="D359" s="41"/>
      <c r="E359" s="41"/>
      <c r="F359">
        <f t="shared" si="116"/>
        <v>0</v>
      </c>
      <c r="G359">
        <f t="shared" si="117"/>
        <v>0</v>
      </c>
      <c r="H359">
        <f t="shared" si="118"/>
        <v>0</v>
      </c>
      <c r="I359">
        <f t="shared" si="119"/>
        <v>0</v>
      </c>
      <c r="L359" s="47">
        <v>67</v>
      </c>
      <c r="M359" s="41"/>
      <c r="N359" s="41"/>
      <c r="O359" s="41"/>
      <c r="P359" s="41"/>
      <c r="R359">
        <f t="shared" si="110"/>
        <v>0</v>
      </c>
      <c r="S359" t="e">
        <f t="shared" si="120"/>
        <v>#DIV/0!</v>
      </c>
      <c r="T359">
        <f t="shared" si="111"/>
        <v>0</v>
      </c>
      <c r="U359" s="5"/>
      <c r="V359">
        <f t="shared" si="112"/>
        <v>0</v>
      </c>
      <c r="W359" t="e">
        <f t="shared" si="113"/>
        <v>#DIV/0!</v>
      </c>
      <c r="X359" t="e">
        <f t="shared" si="114"/>
        <v>#DIV/0!</v>
      </c>
      <c r="Y359" t="e">
        <f t="shared" si="115"/>
        <v>#DIV/0!</v>
      </c>
    </row>
    <row r="360" spans="1:25" x14ac:dyDescent="0.2">
      <c r="A360">
        <v>68</v>
      </c>
      <c r="B360" s="41"/>
      <c r="C360" s="41"/>
      <c r="D360" s="41"/>
      <c r="E360" s="41"/>
      <c r="F360">
        <f t="shared" si="116"/>
        <v>0</v>
      </c>
      <c r="G360">
        <f t="shared" si="117"/>
        <v>0</v>
      </c>
      <c r="H360">
        <f t="shared" si="118"/>
        <v>0</v>
      </c>
      <c r="I360">
        <f t="shared" si="119"/>
        <v>0</v>
      </c>
      <c r="L360" s="47">
        <v>68</v>
      </c>
      <c r="M360" s="41"/>
      <c r="N360" s="41"/>
      <c r="O360" s="41"/>
      <c r="P360" s="41"/>
      <c r="R360">
        <f t="shared" si="110"/>
        <v>0</v>
      </c>
      <c r="S360" t="e">
        <f t="shared" si="120"/>
        <v>#DIV/0!</v>
      </c>
      <c r="T360">
        <f t="shared" si="111"/>
        <v>0</v>
      </c>
      <c r="U360" s="5"/>
      <c r="V360">
        <f t="shared" si="112"/>
        <v>0</v>
      </c>
      <c r="W360" t="e">
        <f t="shared" si="113"/>
        <v>#DIV/0!</v>
      </c>
      <c r="X360" t="e">
        <f t="shared" si="114"/>
        <v>#DIV/0!</v>
      </c>
      <c r="Y360" t="e">
        <f t="shared" si="115"/>
        <v>#DIV/0!</v>
      </c>
    </row>
    <row r="361" spans="1:25" x14ac:dyDescent="0.2">
      <c r="A361">
        <v>69</v>
      </c>
      <c r="B361" s="41"/>
      <c r="C361" s="41"/>
      <c r="D361" s="41"/>
      <c r="E361" s="41"/>
      <c r="F361">
        <f t="shared" si="116"/>
        <v>0</v>
      </c>
      <c r="G361">
        <f t="shared" si="117"/>
        <v>0</v>
      </c>
      <c r="H361">
        <f t="shared" si="118"/>
        <v>0</v>
      </c>
      <c r="I361">
        <f t="shared" si="119"/>
        <v>0</v>
      </c>
      <c r="L361" s="47">
        <v>69</v>
      </c>
      <c r="M361" s="41"/>
      <c r="N361" s="41"/>
      <c r="O361" s="41"/>
      <c r="P361" s="41"/>
      <c r="R361">
        <f t="shared" si="110"/>
        <v>0</v>
      </c>
      <c r="S361" t="e">
        <f t="shared" si="120"/>
        <v>#DIV/0!</v>
      </c>
      <c r="T361">
        <f t="shared" si="111"/>
        <v>0</v>
      </c>
      <c r="U361" s="5"/>
      <c r="V361">
        <f t="shared" si="112"/>
        <v>0</v>
      </c>
      <c r="W361" t="e">
        <f t="shared" si="113"/>
        <v>#DIV/0!</v>
      </c>
      <c r="X361" t="e">
        <f t="shared" si="114"/>
        <v>#DIV/0!</v>
      </c>
      <c r="Y361" t="e">
        <f t="shared" si="115"/>
        <v>#DIV/0!</v>
      </c>
    </row>
    <row r="362" spans="1:25" x14ac:dyDescent="0.2">
      <c r="A362">
        <v>70</v>
      </c>
      <c r="B362" s="41"/>
      <c r="C362" s="41"/>
      <c r="D362" s="41"/>
      <c r="E362" s="41"/>
      <c r="F362">
        <f t="shared" si="116"/>
        <v>0</v>
      </c>
      <c r="G362">
        <f t="shared" si="117"/>
        <v>0</v>
      </c>
      <c r="H362">
        <f t="shared" si="118"/>
        <v>0</v>
      </c>
      <c r="I362">
        <f t="shared" si="119"/>
        <v>0</v>
      </c>
      <c r="L362" s="47">
        <v>70</v>
      </c>
      <c r="M362" s="41"/>
      <c r="N362" s="41"/>
      <c r="O362" s="41"/>
      <c r="P362" s="41"/>
      <c r="R362">
        <f t="shared" si="110"/>
        <v>0</v>
      </c>
      <c r="S362" t="e">
        <f t="shared" si="120"/>
        <v>#DIV/0!</v>
      </c>
      <c r="T362">
        <f t="shared" si="111"/>
        <v>0</v>
      </c>
      <c r="U362" s="5"/>
      <c r="V362">
        <f t="shared" si="112"/>
        <v>0</v>
      </c>
      <c r="W362" t="e">
        <f t="shared" si="113"/>
        <v>#DIV/0!</v>
      </c>
      <c r="X362" t="e">
        <f t="shared" si="114"/>
        <v>#DIV/0!</v>
      </c>
      <c r="Y362" t="e">
        <f t="shared" si="115"/>
        <v>#DIV/0!</v>
      </c>
    </row>
    <row r="363" spans="1:25" x14ac:dyDescent="0.2">
      <c r="A363">
        <v>71</v>
      </c>
      <c r="B363" s="41"/>
      <c r="C363" s="41"/>
      <c r="D363" s="41"/>
      <c r="E363" s="41"/>
      <c r="F363">
        <f t="shared" si="116"/>
        <v>0</v>
      </c>
      <c r="G363">
        <f t="shared" si="117"/>
        <v>0</v>
      </c>
      <c r="H363">
        <f t="shared" si="118"/>
        <v>0</v>
      </c>
      <c r="I363">
        <f t="shared" si="119"/>
        <v>0</v>
      </c>
      <c r="L363" s="47">
        <v>71</v>
      </c>
      <c r="M363" s="41"/>
      <c r="N363" s="41"/>
      <c r="O363" s="41"/>
      <c r="P363" s="41"/>
      <c r="R363">
        <f t="shared" si="110"/>
        <v>0</v>
      </c>
      <c r="S363" t="e">
        <f t="shared" si="120"/>
        <v>#DIV/0!</v>
      </c>
      <c r="T363">
        <f t="shared" si="111"/>
        <v>0</v>
      </c>
      <c r="U363" s="5"/>
      <c r="V363">
        <f t="shared" si="112"/>
        <v>0</v>
      </c>
      <c r="W363" t="e">
        <f t="shared" si="113"/>
        <v>#DIV/0!</v>
      </c>
      <c r="X363" t="e">
        <f t="shared" si="114"/>
        <v>#DIV/0!</v>
      </c>
      <c r="Y363" t="e">
        <f t="shared" si="115"/>
        <v>#DIV/0!</v>
      </c>
    </row>
    <row r="364" spans="1:25" x14ac:dyDescent="0.2">
      <c r="A364">
        <v>72</v>
      </c>
      <c r="B364" s="41"/>
      <c r="C364" s="41"/>
      <c r="D364" s="41"/>
      <c r="E364" s="41"/>
      <c r="F364">
        <f t="shared" si="116"/>
        <v>0</v>
      </c>
      <c r="G364">
        <f t="shared" si="117"/>
        <v>0</v>
      </c>
      <c r="H364">
        <f t="shared" si="118"/>
        <v>0</v>
      </c>
      <c r="I364">
        <f t="shared" si="119"/>
        <v>0</v>
      </c>
      <c r="L364" s="47">
        <v>72</v>
      </c>
      <c r="M364" s="41"/>
      <c r="N364" s="41"/>
      <c r="O364" s="41"/>
      <c r="P364" s="41"/>
      <c r="R364">
        <f t="shared" si="110"/>
        <v>0</v>
      </c>
      <c r="S364" t="e">
        <f t="shared" si="120"/>
        <v>#DIV/0!</v>
      </c>
      <c r="T364">
        <f t="shared" si="111"/>
        <v>0</v>
      </c>
      <c r="U364" s="5"/>
      <c r="V364">
        <f t="shared" si="112"/>
        <v>0</v>
      </c>
      <c r="W364" t="e">
        <f t="shared" si="113"/>
        <v>#DIV/0!</v>
      </c>
      <c r="X364" t="e">
        <f t="shared" si="114"/>
        <v>#DIV/0!</v>
      </c>
      <c r="Y364" t="e">
        <f t="shared" si="115"/>
        <v>#DIV/0!</v>
      </c>
    </row>
    <row r="365" spans="1:25" x14ac:dyDescent="0.2">
      <c r="A365">
        <v>73</v>
      </c>
      <c r="B365" s="41"/>
      <c r="C365" s="41"/>
      <c r="D365" s="41"/>
      <c r="E365" s="41"/>
      <c r="F365">
        <f t="shared" si="116"/>
        <v>0</v>
      </c>
      <c r="G365">
        <f t="shared" si="117"/>
        <v>0</v>
      </c>
      <c r="H365">
        <f t="shared" si="118"/>
        <v>0</v>
      </c>
      <c r="I365">
        <f t="shared" si="119"/>
        <v>0</v>
      </c>
      <c r="L365" s="47">
        <v>73</v>
      </c>
      <c r="M365" s="41"/>
      <c r="N365" s="41"/>
      <c r="O365" s="41"/>
      <c r="P365" s="41"/>
      <c r="R365">
        <f t="shared" si="110"/>
        <v>0</v>
      </c>
      <c r="S365" t="e">
        <f t="shared" si="120"/>
        <v>#DIV/0!</v>
      </c>
      <c r="T365">
        <f t="shared" si="111"/>
        <v>0</v>
      </c>
      <c r="U365" s="5"/>
      <c r="V365">
        <f t="shared" si="112"/>
        <v>0</v>
      </c>
      <c r="W365" t="e">
        <f t="shared" si="113"/>
        <v>#DIV/0!</v>
      </c>
      <c r="X365" t="e">
        <f t="shared" si="114"/>
        <v>#DIV/0!</v>
      </c>
      <c r="Y365" t="e">
        <f t="shared" si="115"/>
        <v>#DIV/0!</v>
      </c>
    </row>
    <row r="366" spans="1:25" x14ac:dyDescent="0.2">
      <c r="A366">
        <v>74</v>
      </c>
      <c r="B366" s="41"/>
      <c r="C366" s="41"/>
      <c r="D366" s="41"/>
      <c r="E366" s="41"/>
      <c r="F366">
        <f t="shared" si="116"/>
        <v>0</v>
      </c>
      <c r="G366">
        <f t="shared" si="117"/>
        <v>0</v>
      </c>
      <c r="H366">
        <f t="shared" si="118"/>
        <v>0</v>
      </c>
      <c r="I366">
        <f t="shared" si="119"/>
        <v>0</v>
      </c>
      <c r="L366" s="47">
        <v>74</v>
      </c>
      <c r="M366" s="41"/>
      <c r="N366" s="41"/>
      <c r="O366" s="41"/>
      <c r="P366" s="41"/>
      <c r="R366">
        <f t="shared" si="110"/>
        <v>0</v>
      </c>
      <c r="S366" t="e">
        <f t="shared" si="120"/>
        <v>#DIV/0!</v>
      </c>
      <c r="T366">
        <f t="shared" si="111"/>
        <v>0</v>
      </c>
      <c r="U366" s="5"/>
      <c r="V366">
        <f t="shared" si="112"/>
        <v>0</v>
      </c>
      <c r="W366" t="e">
        <f t="shared" si="113"/>
        <v>#DIV/0!</v>
      </c>
      <c r="X366" t="e">
        <f t="shared" si="114"/>
        <v>#DIV/0!</v>
      </c>
      <c r="Y366" t="e">
        <f t="shared" si="115"/>
        <v>#DIV/0!</v>
      </c>
    </row>
    <row r="367" spans="1:25" x14ac:dyDescent="0.2">
      <c r="A367">
        <v>75</v>
      </c>
      <c r="B367" s="41"/>
      <c r="C367" s="41"/>
      <c r="D367" s="41"/>
      <c r="E367" s="41"/>
      <c r="F367">
        <f t="shared" si="116"/>
        <v>0</v>
      </c>
      <c r="G367">
        <f t="shared" si="117"/>
        <v>0</v>
      </c>
      <c r="H367">
        <f t="shared" si="118"/>
        <v>0</v>
      </c>
      <c r="I367">
        <f t="shared" si="119"/>
        <v>0</v>
      </c>
      <c r="L367" s="47">
        <v>75</v>
      </c>
      <c r="M367" s="41"/>
      <c r="N367" s="41"/>
      <c r="O367" s="41"/>
      <c r="P367" s="41"/>
      <c r="R367">
        <f t="shared" si="110"/>
        <v>0</v>
      </c>
      <c r="S367" t="e">
        <f t="shared" si="120"/>
        <v>#DIV/0!</v>
      </c>
      <c r="T367">
        <f t="shared" si="111"/>
        <v>0</v>
      </c>
      <c r="U367" s="5"/>
      <c r="V367">
        <f t="shared" si="112"/>
        <v>0</v>
      </c>
      <c r="W367" t="e">
        <f t="shared" si="113"/>
        <v>#DIV/0!</v>
      </c>
      <c r="X367" t="e">
        <f t="shared" si="114"/>
        <v>#DIV/0!</v>
      </c>
      <c r="Y367" t="e">
        <f t="shared" si="115"/>
        <v>#DIV/0!</v>
      </c>
    </row>
    <row r="368" spans="1:25" x14ac:dyDescent="0.2">
      <c r="A368">
        <v>76</v>
      </c>
      <c r="B368" s="41"/>
      <c r="C368" s="41"/>
      <c r="D368" s="41"/>
      <c r="E368" s="41"/>
      <c r="F368">
        <f t="shared" si="116"/>
        <v>0</v>
      </c>
      <c r="G368">
        <f t="shared" si="117"/>
        <v>0</v>
      </c>
      <c r="H368">
        <f t="shared" si="118"/>
        <v>0</v>
      </c>
      <c r="I368">
        <f t="shared" si="119"/>
        <v>0</v>
      </c>
      <c r="L368" s="47">
        <v>76</v>
      </c>
      <c r="M368" s="41"/>
      <c r="N368" s="41"/>
      <c r="O368" s="41"/>
      <c r="P368" s="41"/>
      <c r="R368">
        <f t="shared" si="110"/>
        <v>0</v>
      </c>
      <c r="S368" t="e">
        <f t="shared" si="120"/>
        <v>#DIV/0!</v>
      </c>
      <c r="T368">
        <f t="shared" si="111"/>
        <v>0</v>
      </c>
      <c r="U368" s="5"/>
      <c r="V368">
        <f t="shared" si="112"/>
        <v>0</v>
      </c>
      <c r="W368" t="e">
        <f t="shared" si="113"/>
        <v>#DIV/0!</v>
      </c>
      <c r="X368" t="e">
        <f t="shared" si="114"/>
        <v>#DIV/0!</v>
      </c>
      <c r="Y368" t="e">
        <f t="shared" si="115"/>
        <v>#DIV/0!</v>
      </c>
    </row>
    <row r="369" spans="1:26" x14ac:dyDescent="0.2">
      <c r="A369">
        <v>77</v>
      </c>
      <c r="B369" s="41"/>
      <c r="C369" s="41"/>
      <c r="D369" s="41"/>
      <c r="E369" s="41"/>
      <c r="F369">
        <f t="shared" si="116"/>
        <v>0</v>
      </c>
      <c r="G369">
        <f t="shared" si="117"/>
        <v>0</v>
      </c>
      <c r="H369">
        <f t="shared" si="118"/>
        <v>0</v>
      </c>
      <c r="I369">
        <f t="shared" si="119"/>
        <v>0</v>
      </c>
      <c r="L369" s="47">
        <v>77</v>
      </c>
      <c r="M369" s="41"/>
      <c r="N369" s="41"/>
      <c r="O369" s="41"/>
      <c r="P369" s="41"/>
      <c r="R369">
        <f t="shared" si="110"/>
        <v>0</v>
      </c>
      <c r="S369" t="e">
        <f t="shared" si="120"/>
        <v>#DIV/0!</v>
      </c>
      <c r="T369">
        <f t="shared" si="111"/>
        <v>0</v>
      </c>
      <c r="U369" s="5"/>
      <c r="V369">
        <f t="shared" si="112"/>
        <v>0</v>
      </c>
      <c r="W369" t="e">
        <f t="shared" si="113"/>
        <v>#DIV/0!</v>
      </c>
      <c r="X369" t="e">
        <f t="shared" si="114"/>
        <v>#DIV/0!</v>
      </c>
      <c r="Y369" t="e">
        <f t="shared" si="115"/>
        <v>#DIV/0!</v>
      </c>
    </row>
    <row r="370" spans="1:26" x14ac:dyDescent="0.2">
      <c r="A370">
        <v>78</v>
      </c>
      <c r="B370" s="41"/>
      <c r="C370" s="41"/>
      <c r="D370" s="41"/>
      <c r="E370" s="41"/>
      <c r="F370">
        <f t="shared" si="116"/>
        <v>0</v>
      </c>
      <c r="G370">
        <f t="shared" si="117"/>
        <v>0</v>
      </c>
      <c r="H370">
        <f t="shared" si="118"/>
        <v>0</v>
      </c>
      <c r="I370">
        <f t="shared" si="119"/>
        <v>0</v>
      </c>
      <c r="L370" s="47">
        <v>78</v>
      </c>
      <c r="M370" s="41"/>
      <c r="N370" s="41"/>
      <c r="O370" s="41"/>
      <c r="P370" s="41"/>
      <c r="R370">
        <f t="shared" si="110"/>
        <v>0</v>
      </c>
      <c r="S370" t="e">
        <f t="shared" si="120"/>
        <v>#DIV/0!</v>
      </c>
      <c r="T370">
        <f t="shared" si="111"/>
        <v>0</v>
      </c>
      <c r="U370" s="5"/>
      <c r="V370">
        <f t="shared" si="112"/>
        <v>0</v>
      </c>
      <c r="W370" t="e">
        <f t="shared" si="113"/>
        <v>#DIV/0!</v>
      </c>
      <c r="X370" t="e">
        <f t="shared" si="114"/>
        <v>#DIV/0!</v>
      </c>
      <c r="Y370" t="e">
        <f t="shared" si="115"/>
        <v>#DIV/0!</v>
      </c>
    </row>
    <row r="371" spans="1:26" x14ac:dyDescent="0.2">
      <c r="A371">
        <v>79</v>
      </c>
      <c r="B371" s="41"/>
      <c r="C371" s="41"/>
      <c r="D371" s="41"/>
      <c r="E371" s="41"/>
      <c r="F371">
        <f t="shared" si="116"/>
        <v>0</v>
      </c>
      <c r="G371">
        <f t="shared" si="117"/>
        <v>0</v>
      </c>
      <c r="H371">
        <f t="shared" si="118"/>
        <v>0</v>
      </c>
      <c r="I371">
        <f t="shared" si="119"/>
        <v>0</v>
      </c>
      <c r="L371" s="47">
        <v>79</v>
      </c>
      <c r="M371" s="41"/>
      <c r="N371" s="41"/>
      <c r="O371" s="41"/>
      <c r="P371" s="41"/>
      <c r="R371">
        <f t="shared" si="110"/>
        <v>0</v>
      </c>
      <c r="S371" t="e">
        <f t="shared" si="120"/>
        <v>#DIV/0!</v>
      </c>
      <c r="T371">
        <f t="shared" si="111"/>
        <v>0</v>
      </c>
      <c r="U371" s="5"/>
      <c r="V371">
        <f t="shared" si="112"/>
        <v>0</v>
      </c>
      <c r="W371" t="e">
        <f t="shared" si="113"/>
        <v>#DIV/0!</v>
      </c>
      <c r="X371" t="e">
        <f t="shared" si="114"/>
        <v>#DIV/0!</v>
      </c>
      <c r="Y371" t="e">
        <f t="shared" si="115"/>
        <v>#DIV/0!</v>
      </c>
    </row>
    <row r="372" spans="1:26" x14ac:dyDescent="0.2">
      <c r="A372">
        <v>80</v>
      </c>
      <c r="B372" s="41"/>
      <c r="C372" s="41"/>
      <c r="D372" s="41"/>
      <c r="E372" s="41"/>
      <c r="F372">
        <f t="shared" si="116"/>
        <v>0</v>
      </c>
      <c r="G372">
        <f t="shared" si="117"/>
        <v>0</v>
      </c>
      <c r="H372">
        <f t="shared" si="118"/>
        <v>0</v>
      </c>
      <c r="I372">
        <f t="shared" si="119"/>
        <v>0</v>
      </c>
      <c r="L372" s="47">
        <v>80</v>
      </c>
      <c r="M372" s="41"/>
      <c r="N372" s="41"/>
      <c r="O372" s="41"/>
      <c r="P372" s="41"/>
      <c r="R372">
        <f t="shared" si="110"/>
        <v>0</v>
      </c>
      <c r="S372" t="e">
        <f t="shared" si="120"/>
        <v>#DIV/0!</v>
      </c>
      <c r="T372">
        <f t="shared" si="111"/>
        <v>0</v>
      </c>
      <c r="U372" s="5"/>
      <c r="V372">
        <f t="shared" si="112"/>
        <v>0</v>
      </c>
      <c r="W372" t="e">
        <f t="shared" si="113"/>
        <v>#DIV/0!</v>
      </c>
      <c r="X372" t="e">
        <f t="shared" si="114"/>
        <v>#DIV/0!</v>
      </c>
      <c r="Y372" t="e">
        <f t="shared" si="115"/>
        <v>#DIV/0!</v>
      </c>
    </row>
    <row r="373" spans="1:26" x14ac:dyDescent="0.2">
      <c r="L373" s="9"/>
    </row>
    <row r="374" spans="1:26" x14ac:dyDescent="0.2">
      <c r="L374" s="9"/>
      <c r="Y374" s="2"/>
      <c r="Z374" s="2" t="s">
        <v>10</v>
      </c>
    </row>
    <row r="375" spans="1:26" x14ac:dyDescent="0.2">
      <c r="Y375" s="2" t="s">
        <v>10</v>
      </c>
      <c r="Z375" s="2" t="s">
        <v>164</v>
      </c>
    </row>
    <row r="376" spans="1:26" x14ac:dyDescent="0.2">
      <c r="Y376" s="2" t="s">
        <v>123</v>
      </c>
      <c r="Z376" s="2" t="s">
        <v>165</v>
      </c>
    </row>
    <row r="377" spans="1:26" x14ac:dyDescent="0.2">
      <c r="Y377" s="2" t="s">
        <v>123</v>
      </c>
      <c r="Z377" s="2" t="s">
        <v>50</v>
      </c>
    </row>
    <row r="378" spans="1:26" x14ac:dyDescent="0.2">
      <c r="Y378" s="2" t="s">
        <v>173</v>
      </c>
      <c r="Z378" s="2" t="s">
        <v>174</v>
      </c>
    </row>
    <row r="379" spans="1:26" x14ac:dyDescent="0.2">
      <c r="V379" s="2" t="s">
        <v>146</v>
      </c>
      <c r="W379" s="2"/>
      <c r="X379" s="2"/>
      <c r="Y379" s="2" t="e">
        <f>SUM(Y8:Y372)</f>
        <v>#DIV/0!</v>
      </c>
      <c r="Z379" s="2" t="e">
        <f>SUM(Z8:Z372)</f>
        <v>#DIV/0!</v>
      </c>
    </row>
    <row r="380" spans="1:26" x14ac:dyDescent="0.2">
      <c r="D380" s="2" t="s">
        <v>175</v>
      </c>
      <c r="I380">
        <f>SUM(I293:I372)</f>
        <v>0</v>
      </c>
    </row>
    <row r="381" spans="1:26" x14ac:dyDescent="0.2">
      <c r="Z381" t="s">
        <v>167</v>
      </c>
    </row>
    <row r="382" spans="1:26" x14ac:dyDescent="0.2">
      <c r="Z382" t="s">
        <v>168</v>
      </c>
    </row>
    <row r="383" spans="1:26" x14ac:dyDescent="0.2">
      <c r="Z383" t="s">
        <v>137</v>
      </c>
    </row>
    <row r="384" spans="1:26" x14ac:dyDescent="0.2">
      <c r="A384" t="s">
        <v>59</v>
      </c>
      <c r="E384">
        <f>I89+I179+I279+I380</f>
        <v>7.0870283841288035</v>
      </c>
      <c r="F384" t="s">
        <v>57</v>
      </c>
      <c r="I384" t="e">
        <f>Y379</f>
        <v>#DIV/0!</v>
      </c>
      <c r="J384" t="s">
        <v>147</v>
      </c>
    </row>
    <row r="385" spans="1:10" x14ac:dyDescent="0.2">
      <c r="A385" t="s">
        <v>60</v>
      </c>
      <c r="E385">
        <f>E384/0.2</f>
        <v>35.435141920644014</v>
      </c>
      <c r="F385" t="s">
        <v>58</v>
      </c>
      <c r="I385" t="e">
        <f>I384/0.8</f>
        <v>#DIV/0!</v>
      </c>
      <c r="J385" t="s">
        <v>148</v>
      </c>
    </row>
    <row r="386" spans="1:10" x14ac:dyDescent="0.2">
      <c r="A386" t="s">
        <v>62</v>
      </c>
      <c r="E386">
        <f>E385*0.4</f>
        <v>14.174056768257607</v>
      </c>
      <c r="F386" t="s">
        <v>61</v>
      </c>
      <c r="I386" t="e">
        <f>I385*0.4</f>
        <v>#DIV/0!</v>
      </c>
      <c r="J386" t="s">
        <v>149</v>
      </c>
    </row>
    <row r="387" spans="1:10" x14ac:dyDescent="0.2">
      <c r="E387">
        <f>E386/2</f>
        <v>7.0870283841288035</v>
      </c>
      <c r="F387" t="s">
        <v>67</v>
      </c>
      <c r="I387" t="e">
        <f>I386/2</f>
        <v>#DIV/0!</v>
      </c>
      <c r="J387" t="s">
        <v>150</v>
      </c>
    </row>
    <row r="388" spans="1:10" x14ac:dyDescent="0.2">
      <c r="A388" t="s">
        <v>93</v>
      </c>
    </row>
    <row r="397" spans="1:10" x14ac:dyDescent="0.2">
      <c r="A397" t="s">
        <v>152</v>
      </c>
    </row>
    <row r="398" spans="1:10" x14ac:dyDescent="0.2">
      <c r="A398" t="s">
        <v>153</v>
      </c>
    </row>
    <row r="399" spans="1:10" x14ac:dyDescent="0.2">
      <c r="A399" t="s">
        <v>154</v>
      </c>
    </row>
    <row r="400" spans="1:10" x14ac:dyDescent="0.2">
      <c r="A400" t="s">
        <v>157</v>
      </c>
    </row>
    <row r="401" spans="1:10" x14ac:dyDescent="0.2">
      <c r="A401" t="s">
        <v>155</v>
      </c>
      <c r="B401" t="s">
        <v>158</v>
      </c>
    </row>
    <row r="402" spans="1:10" x14ac:dyDescent="0.2">
      <c r="A402" t="s">
        <v>156</v>
      </c>
      <c r="B402" t="s">
        <v>159</v>
      </c>
    </row>
    <row r="403" spans="1:10" x14ac:dyDescent="0.2">
      <c r="A403">
        <v>1</v>
      </c>
      <c r="B403">
        <v>0.45200000000000001</v>
      </c>
    </row>
    <row r="404" spans="1:10" x14ac:dyDescent="0.2">
      <c r="A404">
        <v>2</v>
      </c>
      <c r="B404">
        <v>0.38</v>
      </c>
    </row>
    <row r="405" spans="1:10" x14ac:dyDescent="0.2">
      <c r="A405">
        <v>3</v>
      </c>
      <c r="B405">
        <v>0.28399999999999997</v>
      </c>
    </row>
    <row r="406" spans="1:10" x14ac:dyDescent="0.2">
      <c r="A406">
        <v>4</v>
      </c>
      <c r="B406">
        <v>0.19700000000000001</v>
      </c>
    </row>
    <row r="407" spans="1:10" x14ac:dyDescent="0.2">
      <c r="A407">
        <v>5</v>
      </c>
      <c r="B407">
        <v>0.14000000000000001</v>
      </c>
    </row>
    <row r="408" spans="1:10" x14ac:dyDescent="0.2">
      <c r="A408">
        <v>6</v>
      </c>
      <c r="B408">
        <v>0.1</v>
      </c>
    </row>
    <row r="409" spans="1:10" x14ac:dyDescent="0.2">
      <c r="A409">
        <v>7</v>
      </c>
      <c r="B409">
        <v>0.05</v>
      </c>
    </row>
    <row r="411" spans="1:10" x14ac:dyDescent="0.2">
      <c r="E411" s="15" t="s">
        <v>160</v>
      </c>
      <c r="F411" s="15"/>
      <c r="G411" s="15"/>
      <c r="H411" s="15"/>
      <c r="I411" s="15"/>
      <c r="J411" s="15"/>
    </row>
    <row r="412" spans="1:10" x14ac:dyDescent="0.2">
      <c r="E412" s="15" t="s">
        <v>161</v>
      </c>
      <c r="F412" s="15"/>
      <c r="G412" s="15"/>
      <c r="H412" s="15"/>
      <c r="I412" s="15"/>
      <c r="J412" s="15" t="e">
        <f>SUM(J8:J372)</f>
        <v>#N/A</v>
      </c>
    </row>
    <row r="413" spans="1:10" x14ac:dyDescent="0.2">
      <c r="E413" s="15" t="s">
        <v>162</v>
      </c>
      <c r="F413" s="15"/>
      <c r="G413" s="15"/>
      <c r="H413" s="15"/>
      <c r="I413" s="15"/>
      <c r="J413" s="15" t="e">
        <f>J412/0.2</f>
        <v>#N/A</v>
      </c>
    </row>
    <row r="417" spans="1:11" x14ac:dyDescent="0.2">
      <c r="E417" s="16" t="s">
        <v>163</v>
      </c>
    </row>
    <row r="419" spans="1:11" x14ac:dyDescent="0.2">
      <c r="E419" s="15" t="e">
        <f>J413</f>
        <v>#N/A</v>
      </c>
      <c r="F419" s="15" t="s">
        <v>61</v>
      </c>
      <c r="G419" s="15"/>
      <c r="H419" s="15"/>
      <c r="I419" s="15" t="e">
        <f>Z379/0.8</f>
        <v>#DIV/0!</v>
      </c>
      <c r="J419" s="22" t="s">
        <v>176</v>
      </c>
      <c r="K419" s="15"/>
    </row>
    <row r="420" spans="1:11" x14ac:dyDescent="0.2">
      <c r="E420" s="15" t="e">
        <f>E419/2</f>
        <v>#N/A</v>
      </c>
      <c r="F420" s="15" t="s">
        <v>67</v>
      </c>
      <c r="G420" s="15"/>
      <c r="H420" s="15"/>
      <c r="I420" s="15" t="e">
        <f>I419/2</f>
        <v>#DIV/0!</v>
      </c>
      <c r="J420" s="22" t="s">
        <v>177</v>
      </c>
      <c r="K420" s="15"/>
    </row>
    <row r="423" spans="1:11" x14ac:dyDescent="0.2">
      <c r="A423" t="s">
        <v>64</v>
      </c>
    </row>
    <row r="424" spans="1:11" x14ac:dyDescent="0.2">
      <c r="A424" t="s">
        <v>84</v>
      </c>
    </row>
    <row r="425" spans="1:11" x14ac:dyDescent="0.2">
      <c r="A425" t="s">
        <v>65</v>
      </c>
    </row>
    <row r="426" spans="1:11" x14ac:dyDescent="0.2">
      <c r="A426" s="2" t="s">
        <v>181</v>
      </c>
      <c r="F426" s="16" t="s">
        <v>163</v>
      </c>
    </row>
    <row r="427" spans="1:11" x14ac:dyDescent="0.2">
      <c r="A427" t="s">
        <v>66</v>
      </c>
      <c r="B427" t="s">
        <v>50</v>
      </c>
      <c r="C427" t="s">
        <v>25</v>
      </c>
      <c r="H427" s="15" t="s">
        <v>66</v>
      </c>
      <c r="I427" s="15" t="s">
        <v>50</v>
      </c>
      <c r="J427" s="15" t="s">
        <v>25</v>
      </c>
    </row>
    <row r="428" spans="1:11" x14ac:dyDescent="0.2">
      <c r="A428" s="15">
        <f>'Tree Biomass'!C4</f>
        <v>2024</v>
      </c>
      <c r="B428" t="e">
        <f>E386+I386</f>
        <v>#DIV/0!</v>
      </c>
      <c r="C428" t="e">
        <f>E387+I387</f>
        <v>#DIV/0!</v>
      </c>
      <c r="H428" s="15">
        <f>'Tree Biomass'!C4</f>
        <v>2024</v>
      </c>
      <c r="I428" s="15" t="e">
        <f>E419+I419</f>
        <v>#N/A</v>
      </c>
      <c r="J428" s="15" t="e">
        <f>E420+I420</f>
        <v>#N/A</v>
      </c>
    </row>
    <row r="429" spans="1:11" x14ac:dyDescent="0.2">
      <c r="A429" s="15">
        <f>A428-1</f>
        <v>2023</v>
      </c>
      <c r="B429" t="e">
        <f>B428*1.03</f>
        <v>#DIV/0!</v>
      </c>
      <c r="C429" t="e">
        <f>C428*1.03</f>
        <v>#DIV/0!</v>
      </c>
      <c r="H429" s="15">
        <f>H428-1</f>
        <v>2023</v>
      </c>
      <c r="I429" s="15" t="e">
        <f>I428*1.03</f>
        <v>#N/A</v>
      </c>
      <c r="J429" s="15" t="e">
        <f>J428*1.03</f>
        <v>#N/A</v>
      </c>
    </row>
    <row r="430" spans="1:11" x14ac:dyDescent="0.2">
      <c r="A430" s="15">
        <f t="shared" ref="A430:A438" si="121">A429-1</f>
        <v>2022</v>
      </c>
      <c r="B430" t="e">
        <f t="shared" ref="B430:B438" si="122">B429*1.03</f>
        <v>#DIV/0!</v>
      </c>
      <c r="C430" t="e">
        <f t="shared" ref="C430:C438" si="123">C429*1.03</f>
        <v>#DIV/0!</v>
      </c>
      <c r="H430" s="15">
        <f t="shared" ref="H430:H438" si="124">H429-1</f>
        <v>2022</v>
      </c>
      <c r="I430" s="15" t="e">
        <f t="shared" ref="I430:I438" si="125">I429*1.03</f>
        <v>#N/A</v>
      </c>
      <c r="J430" s="15" t="e">
        <f t="shared" ref="J430:J438" si="126">J429*1.03</f>
        <v>#N/A</v>
      </c>
    </row>
    <row r="431" spans="1:11" x14ac:dyDescent="0.2">
      <c r="A431" s="15">
        <f t="shared" si="121"/>
        <v>2021</v>
      </c>
      <c r="B431" t="e">
        <f t="shared" si="122"/>
        <v>#DIV/0!</v>
      </c>
      <c r="C431" t="e">
        <f t="shared" si="123"/>
        <v>#DIV/0!</v>
      </c>
      <c r="H431" s="15">
        <f t="shared" si="124"/>
        <v>2021</v>
      </c>
      <c r="I431" s="15" t="e">
        <f t="shared" si="125"/>
        <v>#N/A</v>
      </c>
      <c r="J431" s="15" t="e">
        <f t="shared" si="126"/>
        <v>#N/A</v>
      </c>
    </row>
    <row r="432" spans="1:11" x14ac:dyDescent="0.2">
      <c r="A432" s="15">
        <f t="shared" si="121"/>
        <v>2020</v>
      </c>
      <c r="B432" t="e">
        <f t="shared" si="122"/>
        <v>#DIV/0!</v>
      </c>
      <c r="C432" t="e">
        <f t="shared" si="123"/>
        <v>#DIV/0!</v>
      </c>
      <c r="H432" s="15">
        <f t="shared" si="124"/>
        <v>2020</v>
      </c>
      <c r="I432" s="15" t="e">
        <f t="shared" si="125"/>
        <v>#N/A</v>
      </c>
      <c r="J432" s="15" t="e">
        <f t="shared" si="126"/>
        <v>#N/A</v>
      </c>
    </row>
    <row r="433" spans="1:10" x14ac:dyDescent="0.2">
      <c r="A433" s="15">
        <f t="shared" si="121"/>
        <v>2019</v>
      </c>
      <c r="B433" t="e">
        <f t="shared" si="122"/>
        <v>#DIV/0!</v>
      </c>
      <c r="C433" t="e">
        <f t="shared" si="123"/>
        <v>#DIV/0!</v>
      </c>
      <c r="H433" s="15">
        <f t="shared" si="124"/>
        <v>2019</v>
      </c>
      <c r="I433" s="15" t="e">
        <f t="shared" si="125"/>
        <v>#N/A</v>
      </c>
      <c r="J433" s="15" t="e">
        <f t="shared" si="126"/>
        <v>#N/A</v>
      </c>
    </row>
    <row r="434" spans="1:10" x14ac:dyDescent="0.2">
      <c r="A434" s="15">
        <f t="shared" si="121"/>
        <v>2018</v>
      </c>
      <c r="B434" t="e">
        <f t="shared" si="122"/>
        <v>#DIV/0!</v>
      </c>
      <c r="C434" t="e">
        <f t="shared" si="123"/>
        <v>#DIV/0!</v>
      </c>
      <c r="H434" s="15">
        <f t="shared" si="124"/>
        <v>2018</v>
      </c>
      <c r="I434" s="15" t="e">
        <f t="shared" si="125"/>
        <v>#N/A</v>
      </c>
      <c r="J434" s="15" t="e">
        <f t="shared" si="126"/>
        <v>#N/A</v>
      </c>
    </row>
    <row r="435" spans="1:10" x14ac:dyDescent="0.2">
      <c r="A435" s="15">
        <f t="shared" si="121"/>
        <v>2017</v>
      </c>
      <c r="B435" t="e">
        <f t="shared" si="122"/>
        <v>#DIV/0!</v>
      </c>
      <c r="C435" t="e">
        <f t="shared" si="123"/>
        <v>#DIV/0!</v>
      </c>
      <c r="H435" s="15">
        <f t="shared" si="124"/>
        <v>2017</v>
      </c>
      <c r="I435" s="15" t="e">
        <f t="shared" si="125"/>
        <v>#N/A</v>
      </c>
      <c r="J435" s="15" t="e">
        <f t="shared" si="126"/>
        <v>#N/A</v>
      </c>
    </row>
    <row r="436" spans="1:10" x14ac:dyDescent="0.2">
      <c r="A436" s="15">
        <f t="shared" si="121"/>
        <v>2016</v>
      </c>
      <c r="B436" t="e">
        <f t="shared" si="122"/>
        <v>#DIV/0!</v>
      </c>
      <c r="C436" t="e">
        <f t="shared" si="123"/>
        <v>#DIV/0!</v>
      </c>
      <c r="H436" s="15">
        <f t="shared" si="124"/>
        <v>2016</v>
      </c>
      <c r="I436" s="15" t="e">
        <f t="shared" si="125"/>
        <v>#N/A</v>
      </c>
      <c r="J436" s="15" t="e">
        <f t="shared" si="126"/>
        <v>#N/A</v>
      </c>
    </row>
    <row r="437" spans="1:10" x14ac:dyDescent="0.2">
      <c r="A437" s="15">
        <f t="shared" si="121"/>
        <v>2015</v>
      </c>
      <c r="B437" t="e">
        <f t="shared" si="122"/>
        <v>#DIV/0!</v>
      </c>
      <c r="C437" t="e">
        <f t="shared" si="123"/>
        <v>#DIV/0!</v>
      </c>
      <c r="H437" s="15">
        <f t="shared" si="124"/>
        <v>2015</v>
      </c>
      <c r="I437" s="15" t="e">
        <f t="shared" si="125"/>
        <v>#N/A</v>
      </c>
      <c r="J437" s="15" t="e">
        <f t="shared" si="126"/>
        <v>#N/A</v>
      </c>
    </row>
    <row r="438" spans="1:10" x14ac:dyDescent="0.2">
      <c r="A438" s="15">
        <f t="shared" si="121"/>
        <v>2014</v>
      </c>
      <c r="B438" t="e">
        <f t="shared" si="122"/>
        <v>#DIV/0!</v>
      </c>
      <c r="C438" t="e">
        <f t="shared" si="123"/>
        <v>#DIV/0!</v>
      </c>
      <c r="H438" s="15">
        <f t="shared" si="124"/>
        <v>2014</v>
      </c>
      <c r="I438" s="15" t="e">
        <f t="shared" si="125"/>
        <v>#N/A</v>
      </c>
      <c r="J438" s="15" t="e">
        <f t="shared" si="126"/>
        <v>#N/A</v>
      </c>
    </row>
    <row r="439" spans="1:10" x14ac:dyDescent="0.2">
      <c r="H439" s="15"/>
      <c r="I439" s="15"/>
      <c r="J439" s="15"/>
    </row>
    <row r="440" spans="1:10" x14ac:dyDescent="0.2">
      <c r="H440" s="15"/>
      <c r="I440" s="15"/>
      <c r="J440" s="15"/>
    </row>
    <row r="441" spans="1:10" x14ac:dyDescent="0.2">
      <c r="A441" t="s">
        <v>71</v>
      </c>
      <c r="C441" t="e">
        <f>C428</f>
        <v>#DIV/0!</v>
      </c>
      <c r="H441" s="15" t="s">
        <v>71</v>
      </c>
      <c r="I441" s="15"/>
      <c r="J441" s="15" t="e">
        <f>J428</f>
        <v>#N/A</v>
      </c>
    </row>
    <row r="442" spans="1:10" x14ac:dyDescent="0.2">
      <c r="A442" t="s">
        <v>72</v>
      </c>
      <c r="C442" t="e">
        <f>C438</f>
        <v>#DIV/0!</v>
      </c>
      <c r="H442" s="15" t="s">
        <v>72</v>
      </c>
      <c r="I442" s="15"/>
      <c r="J442" s="15" t="e">
        <f>J438</f>
        <v>#N/A</v>
      </c>
    </row>
    <row r="443" spans="1:10" x14ac:dyDescent="0.2">
      <c r="A443" t="s">
        <v>21</v>
      </c>
      <c r="C443" t="e">
        <f>C442-C441</f>
        <v>#DIV/0!</v>
      </c>
      <c r="H443" s="15" t="s">
        <v>21</v>
      </c>
      <c r="I443" s="15"/>
      <c r="J443" s="15" t="e">
        <f>J442-J441</f>
        <v>#N/A</v>
      </c>
    </row>
    <row r="444" spans="1:10" x14ac:dyDescent="0.2">
      <c r="H444" s="15"/>
      <c r="I444" s="15"/>
      <c r="J444" s="15"/>
    </row>
    <row r="445" spans="1:10" x14ac:dyDescent="0.2">
      <c r="H445" s="15"/>
      <c r="I445" s="15"/>
      <c r="J445" s="15"/>
    </row>
    <row r="446" spans="1:10" x14ac:dyDescent="0.2">
      <c r="A446" t="s">
        <v>85</v>
      </c>
      <c r="H446" s="15" t="s">
        <v>85</v>
      </c>
      <c r="I446" s="15"/>
      <c r="J446" s="15"/>
    </row>
    <row r="447" spans="1:10" x14ac:dyDescent="0.2">
      <c r="A447" s="2" t="s">
        <v>86</v>
      </c>
      <c r="H447" s="17" t="s">
        <v>86</v>
      </c>
      <c r="I447" s="15"/>
      <c r="J447" s="15"/>
    </row>
    <row r="448" spans="1:10" x14ac:dyDescent="0.2">
      <c r="A448" t="s">
        <v>87</v>
      </c>
      <c r="C448" t="e">
        <f>C443/10</f>
        <v>#DIV/0!</v>
      </c>
      <c r="H448" s="15" t="s">
        <v>87</v>
      </c>
      <c r="I448" s="15"/>
      <c r="J448" s="15" t="e">
        <f>J443/10</f>
        <v>#N/A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39"/>
  <sheetViews>
    <sheetView workbookViewId="0">
      <selection activeCell="M35" sqref="M35"/>
    </sheetView>
  </sheetViews>
  <sheetFormatPr defaultRowHeight="12.75" x14ac:dyDescent="0.2"/>
  <sheetData>
    <row r="3" spans="1:8" x14ac:dyDescent="0.2">
      <c r="B3" s="2" t="s">
        <v>92</v>
      </c>
      <c r="F3" s="15"/>
      <c r="G3" s="17" t="s">
        <v>92</v>
      </c>
      <c r="H3" s="15"/>
    </row>
    <row r="4" spans="1:8" x14ac:dyDescent="0.2">
      <c r="B4" s="2" t="s">
        <v>179</v>
      </c>
      <c r="F4" s="16" t="s">
        <v>178</v>
      </c>
      <c r="G4" s="15"/>
      <c r="H4" s="15"/>
    </row>
    <row r="5" spans="1:8" x14ac:dyDescent="0.2">
      <c r="B5" s="2" t="s">
        <v>180</v>
      </c>
      <c r="F5" s="15"/>
      <c r="G5" s="15"/>
      <c r="H5" s="15"/>
    </row>
    <row r="6" spans="1:8" x14ac:dyDescent="0.2">
      <c r="F6" s="15"/>
      <c r="G6" s="15"/>
      <c r="H6" s="15"/>
    </row>
    <row r="7" spans="1:8" x14ac:dyDescent="0.2">
      <c r="A7" t="s">
        <v>68</v>
      </c>
      <c r="F7" s="15" t="s">
        <v>68</v>
      </c>
      <c r="G7" s="15"/>
      <c r="H7" s="15"/>
    </row>
    <row r="8" spans="1:8" x14ac:dyDescent="0.2">
      <c r="F8" s="15"/>
      <c r="G8" s="15"/>
      <c r="H8" s="15"/>
    </row>
    <row r="9" spans="1:8" x14ac:dyDescent="0.2">
      <c r="B9" t="s">
        <v>69</v>
      </c>
      <c r="C9" t="s">
        <v>73</v>
      </c>
      <c r="F9" s="15"/>
      <c r="G9" s="15" t="s">
        <v>69</v>
      </c>
      <c r="H9" s="15" t="s">
        <v>73</v>
      </c>
    </row>
    <row r="10" spans="1:8" x14ac:dyDescent="0.2">
      <c r="A10" t="s">
        <v>66</v>
      </c>
      <c r="B10" t="s">
        <v>70</v>
      </c>
      <c r="C10" t="s">
        <v>74</v>
      </c>
      <c r="F10" s="15" t="s">
        <v>66</v>
      </c>
      <c r="G10" s="15" t="s">
        <v>70</v>
      </c>
      <c r="H10" s="15" t="s">
        <v>74</v>
      </c>
    </row>
    <row r="11" spans="1:8" x14ac:dyDescent="0.2">
      <c r="A11" s="15">
        <f>'Tree Biomass'!C4</f>
        <v>2024</v>
      </c>
      <c r="B11" t="e">
        <f>'Detrital Pool'!C428</f>
        <v>#DIV/0!</v>
      </c>
      <c r="C11" t="e">
        <f>'Tree Biomass'!C412</f>
        <v>#NUM!</v>
      </c>
      <c r="F11" s="15">
        <f>'Tree Biomass'!C4</f>
        <v>2024</v>
      </c>
      <c r="G11" s="15" t="e">
        <f>'Detrital Pool'!J428</f>
        <v>#N/A</v>
      </c>
      <c r="H11" s="15" t="e">
        <f>'Tree Biomass'!C412</f>
        <v>#NUM!</v>
      </c>
    </row>
    <row r="12" spans="1:8" x14ac:dyDescent="0.2">
      <c r="A12" s="15">
        <f>A11-1</f>
        <v>2023</v>
      </c>
      <c r="B12" t="e">
        <f>B11*1.03</f>
        <v>#DIV/0!</v>
      </c>
      <c r="C12" t="e">
        <f t="shared" ref="C12:C21" si="0">C11-$C$28</f>
        <v>#NUM!</v>
      </c>
      <c r="F12" s="15">
        <f>F11-1</f>
        <v>2023</v>
      </c>
      <c r="G12" s="15" t="e">
        <f>G11*1.03</f>
        <v>#N/A</v>
      </c>
      <c r="H12" s="15" t="e">
        <f t="shared" ref="H12:H21" si="1">H11-$C$28</f>
        <v>#NUM!</v>
      </c>
    </row>
    <row r="13" spans="1:8" x14ac:dyDescent="0.2">
      <c r="A13" s="15">
        <f t="shared" ref="A13:A21" si="2">A12-1</f>
        <v>2022</v>
      </c>
      <c r="B13" t="e">
        <f t="shared" ref="B13:B21" si="3">B12*1.03</f>
        <v>#DIV/0!</v>
      </c>
      <c r="C13" t="e">
        <f t="shared" si="0"/>
        <v>#NUM!</v>
      </c>
      <c r="F13" s="15">
        <f t="shared" ref="F13:F21" si="4">F12-1</f>
        <v>2022</v>
      </c>
      <c r="G13" s="15" t="e">
        <f t="shared" ref="G13:G21" si="5">G12*1.03</f>
        <v>#N/A</v>
      </c>
      <c r="H13" s="15" t="e">
        <f t="shared" si="1"/>
        <v>#NUM!</v>
      </c>
    </row>
    <row r="14" spans="1:8" x14ac:dyDescent="0.2">
      <c r="A14" s="15">
        <f t="shared" si="2"/>
        <v>2021</v>
      </c>
      <c r="B14" t="e">
        <f t="shared" si="3"/>
        <v>#DIV/0!</v>
      </c>
      <c r="C14" t="e">
        <f t="shared" si="0"/>
        <v>#NUM!</v>
      </c>
      <c r="F14" s="15">
        <f t="shared" si="4"/>
        <v>2021</v>
      </c>
      <c r="G14" s="15" t="e">
        <f t="shared" si="5"/>
        <v>#N/A</v>
      </c>
      <c r="H14" s="15" t="e">
        <f t="shared" si="1"/>
        <v>#NUM!</v>
      </c>
    </row>
    <row r="15" spans="1:8" x14ac:dyDescent="0.2">
      <c r="A15" s="15">
        <f t="shared" si="2"/>
        <v>2020</v>
      </c>
      <c r="B15" t="e">
        <f t="shared" si="3"/>
        <v>#DIV/0!</v>
      </c>
      <c r="C15" t="e">
        <f t="shared" si="0"/>
        <v>#NUM!</v>
      </c>
      <c r="F15" s="15">
        <f t="shared" si="4"/>
        <v>2020</v>
      </c>
      <c r="G15" s="15" t="e">
        <f t="shared" si="5"/>
        <v>#N/A</v>
      </c>
      <c r="H15" s="15" t="e">
        <f t="shared" si="1"/>
        <v>#NUM!</v>
      </c>
    </row>
    <row r="16" spans="1:8" x14ac:dyDescent="0.2">
      <c r="A16" s="15">
        <f t="shared" si="2"/>
        <v>2019</v>
      </c>
      <c r="B16" t="e">
        <f t="shared" si="3"/>
        <v>#DIV/0!</v>
      </c>
      <c r="C16" t="e">
        <f t="shared" si="0"/>
        <v>#NUM!</v>
      </c>
      <c r="F16" s="15">
        <f t="shared" si="4"/>
        <v>2019</v>
      </c>
      <c r="G16" s="15" t="e">
        <f t="shared" si="5"/>
        <v>#N/A</v>
      </c>
      <c r="H16" s="15" t="e">
        <f t="shared" si="1"/>
        <v>#NUM!</v>
      </c>
    </row>
    <row r="17" spans="1:8" x14ac:dyDescent="0.2">
      <c r="A17" s="15">
        <f t="shared" si="2"/>
        <v>2018</v>
      </c>
      <c r="B17" t="e">
        <f t="shared" si="3"/>
        <v>#DIV/0!</v>
      </c>
      <c r="C17" t="e">
        <f t="shared" si="0"/>
        <v>#NUM!</v>
      </c>
      <c r="F17" s="15">
        <f t="shared" si="4"/>
        <v>2018</v>
      </c>
      <c r="G17" s="15" t="e">
        <f t="shared" si="5"/>
        <v>#N/A</v>
      </c>
      <c r="H17" s="15" t="e">
        <f t="shared" si="1"/>
        <v>#NUM!</v>
      </c>
    </row>
    <row r="18" spans="1:8" x14ac:dyDescent="0.2">
      <c r="A18" s="15">
        <f t="shared" si="2"/>
        <v>2017</v>
      </c>
      <c r="B18" t="e">
        <f t="shared" si="3"/>
        <v>#DIV/0!</v>
      </c>
      <c r="C18" t="e">
        <f t="shared" si="0"/>
        <v>#NUM!</v>
      </c>
      <c r="F18" s="15">
        <f t="shared" si="4"/>
        <v>2017</v>
      </c>
      <c r="G18" s="15" t="e">
        <f t="shared" si="5"/>
        <v>#N/A</v>
      </c>
      <c r="H18" s="15" t="e">
        <f t="shared" si="1"/>
        <v>#NUM!</v>
      </c>
    </row>
    <row r="19" spans="1:8" x14ac:dyDescent="0.2">
      <c r="A19" s="15">
        <f t="shared" si="2"/>
        <v>2016</v>
      </c>
      <c r="B19" t="e">
        <f t="shared" si="3"/>
        <v>#DIV/0!</v>
      </c>
      <c r="C19" t="e">
        <f t="shared" si="0"/>
        <v>#NUM!</v>
      </c>
      <c r="F19" s="15">
        <f t="shared" si="4"/>
        <v>2016</v>
      </c>
      <c r="G19" s="15" t="e">
        <f t="shared" si="5"/>
        <v>#N/A</v>
      </c>
      <c r="H19" s="15" t="e">
        <f t="shared" si="1"/>
        <v>#NUM!</v>
      </c>
    </row>
    <row r="20" spans="1:8" x14ac:dyDescent="0.2">
      <c r="A20" s="15">
        <f t="shared" si="2"/>
        <v>2015</v>
      </c>
      <c r="B20" t="e">
        <f t="shared" si="3"/>
        <v>#DIV/0!</v>
      </c>
      <c r="C20" t="e">
        <f t="shared" si="0"/>
        <v>#NUM!</v>
      </c>
      <c r="F20" s="15">
        <f t="shared" si="4"/>
        <v>2015</v>
      </c>
      <c r="G20" s="15" t="e">
        <f t="shared" si="5"/>
        <v>#N/A</v>
      </c>
      <c r="H20" s="15" t="e">
        <f t="shared" si="1"/>
        <v>#NUM!</v>
      </c>
    </row>
    <row r="21" spans="1:8" x14ac:dyDescent="0.2">
      <c r="A21" s="15">
        <f t="shared" si="2"/>
        <v>2014</v>
      </c>
      <c r="B21" t="e">
        <f t="shared" si="3"/>
        <v>#DIV/0!</v>
      </c>
      <c r="C21" t="e">
        <f t="shared" si="0"/>
        <v>#NUM!</v>
      </c>
      <c r="F21" s="15">
        <f t="shared" si="4"/>
        <v>2014</v>
      </c>
      <c r="G21" s="15" t="e">
        <f t="shared" si="5"/>
        <v>#N/A</v>
      </c>
      <c r="H21" s="15" t="e">
        <f t="shared" si="1"/>
        <v>#NUM!</v>
      </c>
    </row>
    <row r="22" spans="1:8" x14ac:dyDescent="0.2">
      <c r="F22" s="15"/>
      <c r="G22" s="15"/>
      <c r="H22" s="15"/>
    </row>
    <row r="23" spans="1:8" x14ac:dyDescent="0.2">
      <c r="D23" s="2" t="s">
        <v>104</v>
      </c>
      <c r="F23" s="15"/>
      <c r="G23" s="15"/>
      <c r="H23" s="15"/>
    </row>
    <row r="24" spans="1:8" x14ac:dyDescent="0.2">
      <c r="D24" s="2" t="s">
        <v>105</v>
      </c>
      <c r="F24" s="15"/>
      <c r="G24" s="15"/>
      <c r="H24" s="15"/>
    </row>
    <row r="25" spans="1:8" x14ac:dyDescent="0.2">
      <c r="B25" s="2"/>
      <c r="F25" s="15"/>
      <c r="G25" s="17"/>
      <c r="H25" s="15"/>
    </row>
    <row r="26" spans="1:8" x14ac:dyDescent="0.2">
      <c r="A26" t="s">
        <v>37</v>
      </c>
      <c r="F26" s="15" t="s">
        <v>37</v>
      </c>
      <c r="G26" s="15"/>
      <c r="H26" s="15"/>
    </row>
    <row r="27" spans="1:8" x14ac:dyDescent="0.2">
      <c r="A27" s="2" t="s">
        <v>38</v>
      </c>
      <c r="F27" s="17" t="s">
        <v>38</v>
      </c>
      <c r="G27" s="15"/>
      <c r="H27" s="15"/>
    </row>
    <row r="28" spans="1:8" x14ac:dyDescent="0.2">
      <c r="A28" t="s">
        <v>88</v>
      </c>
      <c r="C28" t="e">
        <f>'Tree Biomass'!C419</f>
        <v>#NUM!</v>
      </c>
      <c r="F28" s="15" t="s">
        <v>88</v>
      </c>
      <c r="G28" s="15"/>
      <c r="H28" s="15" t="e">
        <f>'Tree Biomass'!C419</f>
        <v>#NUM!</v>
      </c>
    </row>
    <row r="29" spans="1:8" x14ac:dyDescent="0.2">
      <c r="F29" s="15"/>
      <c r="G29" s="15"/>
      <c r="H29" s="15"/>
    </row>
    <row r="30" spans="1:8" x14ac:dyDescent="0.2">
      <c r="F30" s="15"/>
      <c r="G30" s="15"/>
      <c r="H30" s="15"/>
    </row>
    <row r="31" spans="1:8" x14ac:dyDescent="0.2">
      <c r="F31" s="15"/>
      <c r="G31" s="15"/>
      <c r="H31" s="15"/>
    </row>
    <row r="32" spans="1:8" x14ac:dyDescent="0.2">
      <c r="A32" t="s">
        <v>85</v>
      </c>
      <c r="F32" s="15" t="s">
        <v>85</v>
      </c>
      <c r="G32" s="15"/>
      <c r="H32" s="15"/>
    </row>
    <row r="33" spans="1:8" x14ac:dyDescent="0.2">
      <c r="A33" t="s">
        <v>151</v>
      </c>
      <c r="F33" s="15" t="s">
        <v>151</v>
      </c>
      <c r="G33" s="15"/>
      <c r="H33" s="15"/>
    </row>
    <row r="34" spans="1:8" x14ac:dyDescent="0.2">
      <c r="A34" t="s">
        <v>87</v>
      </c>
      <c r="C34" t="e">
        <f>'Detrital Pool'!C448</f>
        <v>#DIV/0!</v>
      </c>
      <c r="F34" s="15" t="s">
        <v>87</v>
      </c>
      <c r="G34" s="15"/>
      <c r="H34" s="15" t="e">
        <f>'Detrital Pool'!J448</f>
        <v>#N/A</v>
      </c>
    </row>
    <row r="35" spans="1:8" x14ac:dyDescent="0.2">
      <c r="F35" s="15"/>
      <c r="G35" s="15"/>
      <c r="H35" s="15"/>
    </row>
    <row r="36" spans="1:8" x14ac:dyDescent="0.2">
      <c r="F36" s="15"/>
      <c r="G36" s="15"/>
      <c r="H36" s="15"/>
    </row>
    <row r="37" spans="1:8" x14ac:dyDescent="0.2">
      <c r="A37" s="2" t="s">
        <v>89</v>
      </c>
      <c r="F37" s="17" t="s">
        <v>89</v>
      </c>
      <c r="G37" s="15"/>
      <c r="H37" s="15"/>
    </row>
    <row r="38" spans="1:8" x14ac:dyDescent="0.2">
      <c r="A38" s="2" t="s">
        <v>90</v>
      </c>
      <c r="F38" s="17" t="s">
        <v>90</v>
      </c>
      <c r="G38" s="15"/>
      <c r="H38" s="15"/>
    </row>
    <row r="39" spans="1:8" x14ac:dyDescent="0.2">
      <c r="A39" t="e">
        <f>C28-C34</f>
        <v>#NUM!</v>
      </c>
      <c r="B39" t="s">
        <v>91</v>
      </c>
      <c r="F39" s="15" t="e">
        <f>H28-H34</f>
        <v>#NUM!</v>
      </c>
      <c r="G39" s="15" t="s">
        <v>91</v>
      </c>
      <c r="H39" s="15"/>
    </row>
  </sheetData>
  <phoneticPr fontId="0" type="noConversion"/>
  <pageMargins left="0.75" right="0.75" top="1" bottom="1" header="0.5" footer="0.5"/>
  <pageSetup orientation="portrait" horizont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small tree worksheet</vt:lpstr>
      <vt:lpstr>Tree Biomass</vt:lpstr>
      <vt:lpstr>Detrital Pool</vt:lpstr>
      <vt:lpstr>Live +Dead</vt:lpstr>
    </vt:vector>
  </TitlesOfParts>
  <Company>WWU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Wallin</dc:creator>
  <cp:lastModifiedBy>David Wallin</cp:lastModifiedBy>
  <cp:lastPrinted>1999-05-24T15:50:26Z</cp:lastPrinted>
  <dcterms:created xsi:type="dcterms:W3CDTF">1997-06-02T19:13:12Z</dcterms:created>
  <dcterms:modified xsi:type="dcterms:W3CDTF">2024-05-22T15:44:47Z</dcterms:modified>
</cp:coreProperties>
</file>